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Rychťák/2019/Středisko Hodonín/revize 16.1.2020/"/>
    </mc:Choice>
  </mc:AlternateContent>
  <xr:revisionPtr revIDLastSave="0" documentId="8_{CD49AEA4-4B13-4187-B691-CF097C38A530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4 Pol" sheetId="12" r:id="rId4"/>
    <sheet name="1 5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4 Pol'!$1:$7</definedName>
    <definedName name="_xlnm.Print_Titles" localSheetId="4">'1 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4 Pol'!$A$1:$X$117</definedName>
    <definedName name="_xlnm.Print_Area" localSheetId="4">'1 5 Pol'!$A$1:$X$160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G43" i="1"/>
  <c r="F43" i="1"/>
  <c r="H43" i="1" s="1"/>
  <c r="I43" i="1" s="1"/>
  <c r="G42" i="1"/>
  <c r="H42" i="1" s="1"/>
  <c r="I42" i="1" s="1"/>
  <c r="F42" i="1"/>
  <c r="G41" i="1"/>
  <c r="F41" i="1"/>
  <c r="G39" i="1"/>
  <c r="F39" i="1"/>
  <c r="G159" i="13"/>
  <c r="BA146" i="13"/>
  <c r="BA105" i="13"/>
  <c r="BA102" i="13"/>
  <c r="BA66" i="13"/>
  <c r="BA44" i="13"/>
  <c r="BA35" i="13"/>
  <c r="BA32" i="13"/>
  <c r="BA27" i="13"/>
  <c r="BA24" i="13"/>
  <c r="BA21" i="13"/>
  <c r="BA1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Q15" i="13"/>
  <c r="V15" i="13"/>
  <c r="G17" i="13"/>
  <c r="M17" i="13" s="1"/>
  <c r="I17" i="13"/>
  <c r="K17" i="13"/>
  <c r="O17" i="13"/>
  <c r="O8" i="13" s="1"/>
  <c r="Q17" i="13"/>
  <c r="V17" i="13"/>
  <c r="G20" i="13"/>
  <c r="M20" i="13" s="1"/>
  <c r="I20" i="13"/>
  <c r="K20" i="13"/>
  <c r="O20" i="13"/>
  <c r="Q20" i="13"/>
  <c r="V20" i="13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40" i="13"/>
  <c r="I40" i="13"/>
  <c r="K40" i="13"/>
  <c r="M40" i="13"/>
  <c r="O40" i="13"/>
  <c r="Q40" i="13"/>
  <c r="V40" i="13"/>
  <c r="G43" i="13"/>
  <c r="M43" i="13" s="1"/>
  <c r="I43" i="13"/>
  <c r="K43" i="13"/>
  <c r="O43" i="13"/>
  <c r="Q43" i="13"/>
  <c r="V43" i="13"/>
  <c r="G46" i="13"/>
  <c r="M46" i="13" s="1"/>
  <c r="I46" i="13"/>
  <c r="K46" i="13"/>
  <c r="O46" i="13"/>
  <c r="Q46" i="13"/>
  <c r="V46" i="13"/>
  <c r="G51" i="13"/>
  <c r="I51" i="13"/>
  <c r="K51" i="13"/>
  <c r="M51" i="13"/>
  <c r="O51" i="13"/>
  <c r="Q51" i="13"/>
  <c r="V51" i="13"/>
  <c r="G54" i="13"/>
  <c r="I54" i="13"/>
  <c r="K54" i="13"/>
  <c r="M54" i="13"/>
  <c r="O54" i="13"/>
  <c r="Q54" i="13"/>
  <c r="V54" i="13"/>
  <c r="G56" i="13"/>
  <c r="M56" i="13" s="1"/>
  <c r="I56" i="13"/>
  <c r="K56" i="13"/>
  <c r="O56" i="13"/>
  <c r="Q56" i="13"/>
  <c r="V56" i="13"/>
  <c r="G65" i="13"/>
  <c r="M65" i="13" s="1"/>
  <c r="I65" i="13"/>
  <c r="K65" i="13"/>
  <c r="O65" i="13"/>
  <c r="Q65" i="13"/>
  <c r="V65" i="13"/>
  <c r="G70" i="13"/>
  <c r="I70" i="13"/>
  <c r="K70" i="13"/>
  <c r="M70" i="13"/>
  <c r="O70" i="13"/>
  <c r="Q70" i="13"/>
  <c r="V70" i="13"/>
  <c r="G73" i="13"/>
  <c r="G72" i="13" s="1"/>
  <c r="I73" i="13"/>
  <c r="I72" i="13" s="1"/>
  <c r="K73" i="13"/>
  <c r="O73" i="13"/>
  <c r="O72" i="13" s="1"/>
  <c r="Q73" i="13"/>
  <c r="Q72" i="13" s="1"/>
  <c r="V73" i="13"/>
  <c r="G78" i="13"/>
  <c r="M78" i="13" s="1"/>
  <c r="I78" i="13"/>
  <c r="K78" i="13"/>
  <c r="K72" i="13" s="1"/>
  <c r="O78" i="13"/>
  <c r="Q78" i="13"/>
  <c r="V78" i="13"/>
  <c r="V72" i="13" s="1"/>
  <c r="G81" i="13"/>
  <c r="I81" i="13"/>
  <c r="K81" i="13"/>
  <c r="M81" i="13"/>
  <c r="O81" i="13"/>
  <c r="Q81" i="13"/>
  <c r="V81" i="13"/>
  <c r="G84" i="13"/>
  <c r="O84" i="13"/>
  <c r="G85" i="13"/>
  <c r="M85" i="13" s="1"/>
  <c r="I85" i="13"/>
  <c r="I84" i="13" s="1"/>
  <c r="K85" i="13"/>
  <c r="O85" i="13"/>
  <c r="Q85" i="13"/>
  <c r="Q84" i="13" s="1"/>
  <c r="V85" i="13"/>
  <c r="G89" i="13"/>
  <c r="M89" i="13" s="1"/>
  <c r="I89" i="13"/>
  <c r="K89" i="13"/>
  <c r="K84" i="13" s="1"/>
  <c r="O89" i="13"/>
  <c r="Q89" i="13"/>
  <c r="V89" i="13"/>
  <c r="V84" i="13" s="1"/>
  <c r="G91" i="13"/>
  <c r="I91" i="13"/>
  <c r="K91" i="13"/>
  <c r="M91" i="13"/>
  <c r="O91" i="13"/>
  <c r="Q91" i="13"/>
  <c r="V91" i="13"/>
  <c r="G95" i="13"/>
  <c r="M95" i="13" s="1"/>
  <c r="I95" i="13"/>
  <c r="I94" i="13" s="1"/>
  <c r="K95" i="13"/>
  <c r="O95" i="13"/>
  <c r="Q95" i="13"/>
  <c r="Q94" i="13" s="1"/>
  <c r="V95" i="13"/>
  <c r="G100" i="13"/>
  <c r="M100" i="13" s="1"/>
  <c r="I100" i="13"/>
  <c r="K100" i="13"/>
  <c r="K94" i="13" s="1"/>
  <c r="O100" i="13"/>
  <c r="Q100" i="13"/>
  <c r="V100" i="13"/>
  <c r="V94" i="13" s="1"/>
  <c r="G101" i="13"/>
  <c r="I101" i="13"/>
  <c r="K101" i="13"/>
  <c r="M101" i="13"/>
  <c r="O101" i="13"/>
  <c r="Q101" i="13"/>
  <c r="V101" i="13"/>
  <c r="G104" i="13"/>
  <c r="G94" i="13" s="1"/>
  <c r="I104" i="13"/>
  <c r="K104" i="13"/>
  <c r="O104" i="13"/>
  <c r="O94" i="13" s="1"/>
  <c r="Q104" i="13"/>
  <c r="V104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Q111" i="13"/>
  <c r="V111" i="13"/>
  <c r="G116" i="13"/>
  <c r="M116" i="13" s="1"/>
  <c r="I116" i="13"/>
  <c r="K116" i="13"/>
  <c r="O116" i="13"/>
  <c r="Q116" i="13"/>
  <c r="V116" i="13"/>
  <c r="G119" i="13"/>
  <c r="M119" i="13" s="1"/>
  <c r="I119" i="13"/>
  <c r="K119" i="13"/>
  <c r="O119" i="13"/>
  <c r="Q119" i="13"/>
  <c r="V119" i="13"/>
  <c r="G121" i="13"/>
  <c r="I121" i="13"/>
  <c r="K121" i="13"/>
  <c r="M121" i="13"/>
  <c r="O121" i="13"/>
  <c r="Q121" i="13"/>
  <c r="V121" i="13"/>
  <c r="G122" i="13"/>
  <c r="M122" i="13" s="1"/>
  <c r="I122" i="13"/>
  <c r="K122" i="13"/>
  <c r="O122" i="13"/>
  <c r="Q122" i="13"/>
  <c r="V122" i="13"/>
  <c r="G129" i="13"/>
  <c r="M129" i="13" s="1"/>
  <c r="I129" i="13"/>
  <c r="K129" i="13"/>
  <c r="O129" i="13"/>
  <c r="Q129" i="13"/>
  <c r="V129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K137" i="13"/>
  <c r="V137" i="13"/>
  <c r="G138" i="13"/>
  <c r="G137" i="13" s="1"/>
  <c r="I138" i="13"/>
  <c r="I137" i="13" s="1"/>
  <c r="K138" i="13"/>
  <c r="O138" i="13"/>
  <c r="O137" i="13" s="1"/>
  <c r="Q138" i="13"/>
  <c r="Q137" i="13" s="1"/>
  <c r="V138" i="13"/>
  <c r="G141" i="13"/>
  <c r="M141" i="13" s="1"/>
  <c r="I141" i="13"/>
  <c r="K141" i="13"/>
  <c r="O141" i="13"/>
  <c r="Q141" i="13"/>
  <c r="V141" i="13"/>
  <c r="K144" i="13"/>
  <c r="V144" i="13"/>
  <c r="G145" i="13"/>
  <c r="I145" i="13"/>
  <c r="I144" i="13" s="1"/>
  <c r="K145" i="13"/>
  <c r="M145" i="13"/>
  <c r="O145" i="13"/>
  <c r="Q145" i="13"/>
  <c r="Q144" i="13" s="1"/>
  <c r="V145" i="13"/>
  <c r="G148" i="13"/>
  <c r="G144" i="13" s="1"/>
  <c r="I148" i="13"/>
  <c r="K148" i="13"/>
  <c r="O148" i="13"/>
  <c r="O144" i="13" s="1"/>
  <c r="Q148" i="13"/>
  <c r="V148" i="13"/>
  <c r="I149" i="13"/>
  <c r="Q149" i="13"/>
  <c r="G150" i="13"/>
  <c r="M150" i="13" s="1"/>
  <c r="M149" i="13" s="1"/>
  <c r="I150" i="13"/>
  <c r="K150" i="13"/>
  <c r="K149" i="13" s="1"/>
  <c r="O150" i="13"/>
  <c r="O149" i="13" s="1"/>
  <c r="Q150" i="13"/>
  <c r="V150" i="13"/>
  <c r="V149" i="13" s="1"/>
  <c r="G153" i="13"/>
  <c r="G152" i="13" s="1"/>
  <c r="I153" i="13"/>
  <c r="K153" i="13"/>
  <c r="K152" i="13" s="1"/>
  <c r="O153" i="13"/>
  <c r="O152" i="13" s="1"/>
  <c r="Q153" i="13"/>
  <c r="V153" i="13"/>
  <c r="V152" i="13" s="1"/>
  <c r="G154" i="13"/>
  <c r="I154" i="13"/>
  <c r="I152" i="13" s="1"/>
  <c r="K154" i="13"/>
  <c r="M154" i="13"/>
  <c r="O154" i="13"/>
  <c r="Q154" i="13"/>
  <c r="Q152" i="13" s="1"/>
  <c r="V154" i="13"/>
  <c r="G155" i="13"/>
  <c r="M155" i="13" s="1"/>
  <c r="I155" i="13"/>
  <c r="K155" i="13"/>
  <c r="O155" i="13"/>
  <c r="Q155" i="13"/>
  <c r="V155" i="13"/>
  <c r="G156" i="13"/>
  <c r="I156" i="13"/>
  <c r="K156" i="13"/>
  <c r="M156" i="13"/>
  <c r="O156" i="13"/>
  <c r="Q156" i="13"/>
  <c r="V156" i="13"/>
  <c r="G157" i="13"/>
  <c r="M157" i="13" s="1"/>
  <c r="I157" i="13"/>
  <c r="K157" i="13"/>
  <c r="O157" i="13"/>
  <c r="Q157" i="13"/>
  <c r="V157" i="13"/>
  <c r="AE159" i="13"/>
  <c r="AF159" i="13"/>
  <c r="G116" i="12"/>
  <c r="BA37" i="12"/>
  <c r="BA26" i="12"/>
  <c r="BA22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AF116" i="12" s="1"/>
  <c r="I12" i="12"/>
  <c r="K12" i="12"/>
  <c r="O12" i="12"/>
  <c r="O8" i="12" s="1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K8" i="12" s="1"/>
  <c r="O18" i="12"/>
  <c r="Q18" i="12"/>
  <c r="V18" i="12"/>
  <c r="V8" i="12" s="1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I41" i="12"/>
  <c r="Q41" i="12"/>
  <c r="G42" i="12"/>
  <c r="M42" i="12" s="1"/>
  <c r="M41" i="12" s="1"/>
  <c r="I42" i="12"/>
  <c r="K42" i="12"/>
  <c r="K41" i="12" s="1"/>
  <c r="O42" i="12"/>
  <c r="O41" i="12" s="1"/>
  <c r="Q42" i="12"/>
  <c r="V42" i="12"/>
  <c r="V41" i="12" s="1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Q48" i="12"/>
  <c r="V48" i="12"/>
  <c r="G52" i="12"/>
  <c r="M52" i="12" s="1"/>
  <c r="I52" i="12"/>
  <c r="K52" i="12"/>
  <c r="K51" i="12" s="1"/>
  <c r="O52" i="12"/>
  <c r="O51" i="12" s="1"/>
  <c r="Q52" i="12"/>
  <c r="V52" i="12"/>
  <c r="V51" i="12" s="1"/>
  <c r="G55" i="12"/>
  <c r="I55" i="12"/>
  <c r="K55" i="12"/>
  <c r="M55" i="12"/>
  <c r="O55" i="12"/>
  <c r="Q55" i="12"/>
  <c r="V55" i="12"/>
  <c r="G58" i="12"/>
  <c r="M58" i="12" s="1"/>
  <c r="I58" i="12"/>
  <c r="K58" i="12"/>
  <c r="O58" i="12"/>
  <c r="Q58" i="12"/>
  <c r="V58" i="12"/>
  <c r="G60" i="12"/>
  <c r="I60" i="12"/>
  <c r="I51" i="12" s="1"/>
  <c r="K60" i="12"/>
  <c r="M60" i="12"/>
  <c r="O60" i="12"/>
  <c r="Q60" i="12"/>
  <c r="Q51" i="12" s="1"/>
  <c r="V60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71" i="12"/>
  <c r="M71" i="12" s="1"/>
  <c r="I71" i="12"/>
  <c r="K71" i="12"/>
  <c r="O71" i="12"/>
  <c r="Q71" i="12"/>
  <c r="V71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I94" i="12"/>
  <c r="Q94" i="12"/>
  <c r="G95" i="12"/>
  <c r="M95" i="12" s="1"/>
  <c r="M94" i="12" s="1"/>
  <c r="I95" i="12"/>
  <c r="K95" i="12"/>
  <c r="K94" i="12" s="1"/>
  <c r="O95" i="12"/>
  <c r="O94" i="12" s="1"/>
  <c r="Q95" i="12"/>
  <c r="V95" i="12"/>
  <c r="V94" i="12" s="1"/>
  <c r="I97" i="12"/>
  <c r="Q97" i="12"/>
  <c r="G98" i="12"/>
  <c r="G97" i="12" s="1"/>
  <c r="I98" i="12"/>
  <c r="K98" i="12"/>
  <c r="K97" i="12" s="1"/>
  <c r="O98" i="12"/>
  <c r="O97" i="12" s="1"/>
  <c r="Q98" i="12"/>
  <c r="V98" i="12"/>
  <c r="V97" i="12" s="1"/>
  <c r="I100" i="12"/>
  <c r="Q100" i="12"/>
  <c r="G101" i="12"/>
  <c r="M101" i="12" s="1"/>
  <c r="M100" i="12" s="1"/>
  <c r="I101" i="12"/>
  <c r="K101" i="12"/>
  <c r="K100" i="12" s="1"/>
  <c r="O101" i="12"/>
  <c r="O100" i="12" s="1"/>
  <c r="Q101" i="12"/>
  <c r="V101" i="12"/>
  <c r="V100" i="12" s="1"/>
  <c r="G104" i="12"/>
  <c r="I104" i="12"/>
  <c r="K104" i="12"/>
  <c r="M104" i="12"/>
  <c r="O104" i="12"/>
  <c r="Q104" i="12"/>
  <c r="V104" i="12"/>
  <c r="G106" i="12"/>
  <c r="K106" i="12"/>
  <c r="O106" i="12"/>
  <c r="V106" i="12"/>
  <c r="G107" i="12"/>
  <c r="I107" i="12"/>
  <c r="I106" i="12" s="1"/>
  <c r="K107" i="12"/>
  <c r="M107" i="12"/>
  <c r="M106" i="12" s="1"/>
  <c r="O107" i="12"/>
  <c r="Q107" i="12"/>
  <c r="Q106" i="12" s="1"/>
  <c r="V107" i="12"/>
  <c r="G110" i="12"/>
  <c r="I110" i="12"/>
  <c r="I109" i="12" s="1"/>
  <c r="K110" i="12"/>
  <c r="M110" i="12"/>
  <c r="O110" i="12"/>
  <c r="Q110" i="12"/>
  <c r="Q109" i="12" s="1"/>
  <c r="V110" i="12"/>
  <c r="G111" i="12"/>
  <c r="G109" i="12" s="1"/>
  <c r="I111" i="12"/>
  <c r="K111" i="12"/>
  <c r="O111" i="12"/>
  <c r="O109" i="12" s="1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K109" i="12" s="1"/>
  <c r="O113" i="12"/>
  <c r="Q113" i="12"/>
  <c r="V113" i="12"/>
  <c r="V109" i="12" s="1"/>
  <c r="G114" i="12"/>
  <c r="I114" i="12"/>
  <c r="K114" i="12"/>
  <c r="M114" i="12"/>
  <c r="O114" i="12"/>
  <c r="Q114" i="12"/>
  <c r="V114" i="12"/>
  <c r="AE116" i="12"/>
  <c r="I20" i="1"/>
  <c r="I19" i="1"/>
  <c r="I18" i="1"/>
  <c r="I17" i="1"/>
  <c r="I16" i="1"/>
  <c r="I61" i="1"/>
  <c r="J60" i="1" s="1"/>
  <c r="F44" i="1"/>
  <c r="G23" i="1" s="1"/>
  <c r="G44" i="1"/>
  <c r="G25" i="1" s="1"/>
  <c r="A25" i="1" s="1"/>
  <c r="H41" i="1"/>
  <c r="I41" i="1" s="1"/>
  <c r="H40" i="1"/>
  <c r="I40" i="1" s="1"/>
  <c r="H39" i="1"/>
  <c r="H44" i="1" s="1"/>
  <c r="J54" i="1" l="1"/>
  <c r="J52" i="1"/>
  <c r="J56" i="1"/>
  <c r="J53" i="1"/>
  <c r="J55" i="1"/>
  <c r="J51" i="1"/>
  <c r="J58" i="1"/>
  <c r="J57" i="1"/>
  <c r="J59" i="1"/>
  <c r="G26" i="1"/>
  <c r="A26" i="1"/>
  <c r="A23" i="1"/>
  <c r="G28" i="1"/>
  <c r="M8" i="13"/>
  <c r="M84" i="13"/>
  <c r="M153" i="13"/>
  <c r="M152" i="13" s="1"/>
  <c r="G149" i="13"/>
  <c r="M148" i="13"/>
  <c r="M144" i="13" s="1"/>
  <c r="M138" i="13"/>
  <c r="M137" i="13" s="1"/>
  <c r="M104" i="13"/>
  <c r="M94" i="13" s="1"/>
  <c r="G8" i="13"/>
  <c r="M73" i="13"/>
  <c r="M72" i="13" s="1"/>
  <c r="M51" i="12"/>
  <c r="M111" i="12"/>
  <c r="M109" i="12" s="1"/>
  <c r="G100" i="12"/>
  <c r="M98" i="12"/>
  <c r="M97" i="12" s="1"/>
  <c r="G94" i="12"/>
  <c r="G51" i="12"/>
  <c r="G41" i="12"/>
  <c r="M12" i="12"/>
  <c r="M8" i="12" s="1"/>
  <c r="G8" i="12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A24" i="1"/>
  <c r="G24" i="1"/>
  <c r="A27" i="1" s="1"/>
  <c r="J43" i="1"/>
  <c r="J39" i="1"/>
  <c r="J44" i="1" s="1"/>
  <c r="J40" i="1"/>
  <c r="J41" i="1"/>
  <c r="J42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</author>
  </authors>
  <commentList>
    <comment ref="S6" authorId="0" shapeId="0" xr:uid="{1D079FB4-8F40-4A8B-A0CF-512DE0E3A2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3E4091B-40C2-4974-82AB-090748B7BD2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</author>
  </authors>
  <commentList>
    <comment ref="S6" authorId="0" shapeId="0" xr:uid="{9F975593-688D-40F9-8145-F9DE0981626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E4DF72-6968-4A88-8380-B9A769EEC0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<sst xmlns="http://schemas.openxmlformats.org/spreadsheetml/2006/main" count="1291" uniqueCount="416">
  <si>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</si>
  <si>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</si>
  <si>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</si>
  <si>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</si>
  <si>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</si>
  <si>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</si>
  <si>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</si>
  <si>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</si>
  <si>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</si>
  <si>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</si>
  <si>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</si>
  <si>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</si>
  <si>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</si>
  <si>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</si>
  <si>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</si>
  <si>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</si>
  <si>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</si>
  <si>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</si>
  <si>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</si>
  <si>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</si>
  <si>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</si>
  <si>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</si>
  <si>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</si>
  <si>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</si>
  <si>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</si>
  <si>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</si>
  <si>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</si>
  <si>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</si>
  <si>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</si>
  <si>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</si>
  <si>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</si>
  <si>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</si>
  <si>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</si>
  <si>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</si>
  <si>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</si>
  <si>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</si>
  <si>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</si>
  <si>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</si>
  <si>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</si>
  <si>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</si>
  <si>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</si>
  <si>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</si>
  <si>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</si>
  <si>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2019-10.1</t>
  </si>
  <si>
    <t>STŘEDISKO HODONÍN</t>
  </si>
  <si>
    <t>Povodí Moravy, s.p.</t>
  </si>
  <si>
    <t>Dřevařská 932/11</t>
  </si>
  <si>
    <t>Brno-Veveří</t>
  </si>
  <si>
    <t>60200</t>
  </si>
  <si>
    <t>70890013</t>
  </si>
  <si>
    <t>CZ70890013</t>
  </si>
  <si>
    <t>Stavba</t>
  </si>
  <si>
    <t>Stavební objekt</t>
  </si>
  <si>
    <t>1</t>
  </si>
  <si>
    <t>STAVEBNÍ ÚPRAVY OBJEKTU</t>
  </si>
  <si>
    <t>4</t>
  </si>
  <si>
    <t>BEZODTOKOVÁ AKUMULAČNÍ JÍMKA ODPADNÍCH VOD</t>
  </si>
  <si>
    <t>5</t>
  </si>
  <si>
    <t>VODOVODNÍ PŘÍPOJKA</t>
  </si>
  <si>
    <t>Celkem za stavbu</t>
  </si>
  <si>
    <t>CZK</t>
  </si>
  <si>
    <t>Rekapitulace dílů</t>
  </si>
  <si>
    <t>Typ dílu</t>
  </si>
  <si>
    <t>Zemní práce</t>
  </si>
  <si>
    <t>Vodorovné konstrukce</t>
  </si>
  <si>
    <t>Komunikace</t>
  </si>
  <si>
    <t>8</t>
  </si>
  <si>
    <t>Trubní vedení</t>
  </si>
  <si>
    <t>90</t>
  </si>
  <si>
    <t>Oplocení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</si>
  <si>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</si>
  <si>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</si>
  <si>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</si>
  <si>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</si>
  <si>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</si>
  <si>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</si>
  <si>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</si>
  <si>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</si>
  <si>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</si>
  <si>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</si>
  <si>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</si>
  <si>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</si>
  <si>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</si>
  <si>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</si>
  <si>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</si>
  <si>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</si>
  <si>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</si>
  <si>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</si>
  <si>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</si>
  <si>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</si>
  <si>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</si>
  <si>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</si>
  <si>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</si>
  <si>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</si>
  <si>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</si>
  <si>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</si>
  <si>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</si>
  <si>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</si>
  <si>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</si>
  <si>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</si>
  <si>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</si>
  <si>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</si>
  <si>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</si>
  <si>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</si>
  <si>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</si>
  <si>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</si>
  <si>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</si>
  <si>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</si>
  <si>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</si>
  <si>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</si>
  <si>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</si>
  <si>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115101201R00</t>
  </si>
  <si>
    <t>Čerpání vody na dopravní výšku do 10 m_x000D_
 s uvažovaným průměrným přítokem do 500 l/min</t>
  </si>
  <si>
    <t>h</t>
  </si>
  <si>
    <t>800-1</t>
  </si>
  <si>
    <t>RTS 19/ II</t>
  </si>
  <si>
    <t>Práce</t>
  </si>
  <si>
    <t>POL1_</t>
  </si>
  <si>
    <t>na vzdálenost od hladiny vody v jímce po výšku roviny proložené osou nejvyššího bodu výtlačného potrubí. Včetně odpadní potrubí v délce do 20 m.</t>
  </si>
  <si>
    <t>SPI</t>
  </si>
  <si>
    <t>5*24</t>
  </si>
  <si>
    <t>VV</t>
  </si>
  <si>
    <t>131201202R00</t>
  </si>
  <si>
    <t>Hloubení zapažených jam a zářezů do 1000 m3, v hornině 3, strojně, s ručním dočištěním</t>
  </si>
  <si>
    <t>m3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</si>
  <si>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</si>
  <si>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akumulační jímka : 8,16*4,0*3,8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</si>
  <si>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</si>
  <si>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</si>
  <si>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</si>
  <si>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</si>
  <si>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>akumulační jímka : (8,16*2+4,0*2)*3,8</t>
  </si>
  <si>
    <t>151101112R00</t>
  </si>
  <si>
    <t>Odstranění pažení a rozepření rýh příložné , hloubky do 4 m</t>
  </si>
  <si>
    <t>pro podzemní vedení s uložením materiálu na vzdálenost do 3 m od kraje výkopu,</t>
  </si>
  <si>
    <t>Odkaz na mn. položky pořadí 3 : 92,41600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</si>
  <si>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</si>
  <si>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</si>
  <si>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</si>
  <si>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Odkaz na mn. položky pořadí 2 : 124,03200</t>
  </si>
  <si>
    <t>Odkaz na mn. položky pořadí 8 : 85,99932*-1</t>
  </si>
  <si>
    <t>162701109R00</t>
  </si>
  <si>
    <t>Vodorovné přemístění výkopku příplatek k ceně za každých dalších i započatých 1 000 m přes 10 000 m_x000D_
 z horniny 1 až 4</t>
  </si>
  <si>
    <t>Odkaz na mn. položky pořadí 5 : 38,03268*5</t>
  </si>
  <si>
    <t>167101101R00</t>
  </si>
  <si>
    <t>Nakládání, skládání, překládání neulehlého výkopku nakládání výkopku_x000D_
 do 100 m3, z horniny 1 až 4</t>
  </si>
  <si>
    <t>Odkaz na mn. položky pořadí 5 : 38,03268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</si>
  <si>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</si>
  <si>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</si>
  <si>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</si>
  <si>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12 : 3,33000*-1</t>
  </si>
  <si>
    <t>Odkaz na mn. položky pořadí 19 : 8,09148*-1</t>
  </si>
  <si>
    <t>akumul.jímka : -6,16*2,0*2,16</t>
  </si>
  <si>
    <t>175101101RT2</t>
  </si>
  <si>
    <t>Obsyp potrubí bez prohození sypaniny</t>
  </si>
  <si>
    <t>sypaninou z vhodných hornin tř. 1 - 4 nebo materiálem připraveným podél výkopu ve vzdálenosti do 3 m od jeho kraje, pro jakoukoliv hloubku výkopu a jakoukoliv míru zhutnění,</t>
  </si>
  <si>
    <t>AJ-ČOV (bude odstraněna) : 5,0*0,9*0,5</t>
  </si>
  <si>
    <t>199000002R00</t>
  </si>
  <si>
    <t>Poplatky za skládku horniny 1- 4</t>
  </si>
  <si>
    <t>451572111R00</t>
  </si>
  <si>
    <t>Lože pod potrubí, stoky a drobné objekty z kameniva drobného těženého 0÷4 mm</t>
  </si>
  <si>
    <t>827-1</t>
  </si>
  <si>
    <t>v otevřeném výkopu,</t>
  </si>
  <si>
    <t>AJ-ČOV (bude odstraněna) : 5,0*0,9*0,15</t>
  </si>
  <si>
    <t>452311151RT1</t>
  </si>
  <si>
    <t>Podkladní a zajišťovací konstrukce z betonu desky pod potrubí, stoky a drobné objekty , z betonu prostého třídy C 20/25</t>
  </si>
  <si>
    <t>z cementu portlandského nebo struskoportlandského, v otevřeném výkopu,</t>
  </si>
  <si>
    <t>pod akumulační jímku : 6,66*2,5*0,2</t>
  </si>
  <si>
    <t>452368113R00</t>
  </si>
  <si>
    <t>Výztuž podkladních desek, bloků nebo pražců z betonářské oceli 10 505(R)</t>
  </si>
  <si>
    <t>t</t>
  </si>
  <si>
    <t>pod akumulační jímku - KARI 8/8-150/150 : 6,66*2,5*5,37*1,15*0,001</t>
  </si>
  <si>
    <t>871353121RT2</t>
  </si>
  <si>
    <t>Montáž potrubí z trub z plastů těsněných gumovým kroužkem  včetně dodávky trub hrdlových_x000D_
 D 200 mm, tloušťka stěny 4,9 mm, délky 5000 mm</t>
  </si>
  <si>
    <t>m</t>
  </si>
  <si>
    <t>v otevřeném výkopu ve sklonu do 20 %,</t>
  </si>
  <si>
    <t>AJ-ČOV (bude odstraněna) : 5,0</t>
  </si>
  <si>
    <t>894421111RT1</t>
  </si>
  <si>
    <t>Osazení betonových dílců pro šachty podle DIN 4034 skruže rovné, o hmotnosti do 0,5 t</t>
  </si>
  <si>
    <t>kus</t>
  </si>
  <si>
    <t>na kroužek,</t>
  </si>
  <si>
    <t>Odkaz na mn. položky pořadí 32 : 1,00000</t>
  </si>
  <si>
    <t>894421112RT1</t>
  </si>
  <si>
    <t>Osazení betonových dílců pro šachty podle DIN 4034 skruže rovné, o hmotnosti do 1,4 t</t>
  </si>
  <si>
    <t>894422111RT1</t>
  </si>
  <si>
    <t>Osazení betonových dílců pro šachty podle DIN 4034 skruže přechodové, pro jakoukoliv hmotnost</t>
  </si>
  <si>
    <t>Odkaz na mn. položky pořadí 30 : 1,00000</t>
  </si>
  <si>
    <t>Odkaz na mn. položky pořadí 31 : 1,00000</t>
  </si>
  <si>
    <t>899102111R00</t>
  </si>
  <si>
    <t>Osazení poklopů litinových a ocelových o hmotnost jednotlivě přes 50  do 100 kg</t>
  </si>
  <si>
    <t>akumulační jímka : 1</t>
  </si>
  <si>
    <t>899623161R00</t>
  </si>
  <si>
    <t>Obetonování potrubí nebo zdiva stok betonem prostým třídy C 20/25</t>
  </si>
  <si>
    <t xml:space="preserve">akumulační jímka : </t>
  </si>
  <si>
    <t>stěny : (6,46*2+2,0*2)*2,31*0,15</t>
  </si>
  <si>
    <t>strop : 6,46*2,3*0,15</t>
  </si>
  <si>
    <t>899643111R00</t>
  </si>
  <si>
    <t>Bednění pro obetonování potrubí v otevřeném příkopu</t>
  </si>
  <si>
    <t>stěny : (6,46*2+2,0*2)*2,31</t>
  </si>
  <si>
    <t>230060003R00</t>
  </si>
  <si>
    <t>Montáž nádrže 20 m3</t>
  </si>
  <si>
    <t>230011069R00</t>
  </si>
  <si>
    <t>Montáž trubky ocelové 108 x 5</t>
  </si>
  <si>
    <t>nerez sací potrubí : 5,9</t>
  </si>
  <si>
    <t>23003801</t>
  </si>
  <si>
    <t>Montáž armatur, DN 110</t>
  </si>
  <si>
    <t>Vlastní</t>
  </si>
  <si>
    <t>šroubení : 1</t>
  </si>
  <si>
    <t>sací koš : 1</t>
  </si>
  <si>
    <t>1273026</t>
  </si>
  <si>
    <t>Trubka nerez bezešvá 108 x 5 mm</t>
  </si>
  <si>
    <t>Specifikace</t>
  </si>
  <si>
    <t>POL3_</t>
  </si>
  <si>
    <t>Odkaz na mn. položky pořadí 22 : 5,90000*1,1</t>
  </si>
  <si>
    <t>2869764</t>
  </si>
  <si>
    <t>Akumulační jímka plastová k obetonování užitný objem 20,0 m3, 6160x2000x2160 mm</t>
  </si>
  <si>
    <t>Indiv</t>
  </si>
  <si>
    <t>4227397</t>
  </si>
  <si>
    <t>Koš sací s klapkou SAK,  DN 100, PN 10</t>
  </si>
  <si>
    <t>4498185</t>
  </si>
  <si>
    <t>Šroubení savicové 110</t>
  </si>
  <si>
    <t>4498190</t>
  </si>
  <si>
    <t>Víčko sacího šroubení 110  A</t>
  </si>
  <si>
    <t>55243344.AR</t>
  </si>
  <si>
    <t>poklop kanalizační DN šachty 1 000 mm; litinový; D výrobku 605 mm; únosnost B 125 kN; bez odvětrání</t>
  </si>
  <si>
    <t>SPCM</t>
  </si>
  <si>
    <t>Odkaz na mn. položky pořadí 18 : 1,00000</t>
  </si>
  <si>
    <t>59224177R</t>
  </si>
  <si>
    <t>prstenec betonový; DN = 625,0 mm; h = 100,0 mm; s = 120,00 mm</t>
  </si>
  <si>
    <t>59224353.AR</t>
  </si>
  <si>
    <t>konus šachetní; železobetonový; TBR; d = 1 240,0 mm; DN = 1 000,0 mm; DN 2 = 625 mm; h = 580 mm; počet stupadel 2; ocelové s PE povlakem, kapsové</t>
  </si>
  <si>
    <t>59224359.AR</t>
  </si>
  <si>
    <t>skruž železobetonová TBS; DN = 1 000,0 mm; h = 500,0 mm; s = 120,00 mm; beton C 40/50</t>
  </si>
  <si>
    <t>90010000</t>
  </si>
  <si>
    <t>Oplocení z poplastovaného pletiva, ocelové sloupky, výška 2 m</t>
  </si>
  <si>
    <t>Agregovaná položka</t>
  </si>
  <si>
    <t>POL2_</t>
  </si>
  <si>
    <t>nové oplocení : 19,5</t>
  </si>
  <si>
    <t>936452112R00</t>
  </si>
  <si>
    <t>Výplň cementopopílkovou suspenzí  potrubí 1,0 MPa, DN 150</t>
  </si>
  <si>
    <t xml:space="preserve">m     </t>
  </si>
  <si>
    <t>zaslepení kanalizace : 33,8</t>
  </si>
  <si>
    <t>969021121R00</t>
  </si>
  <si>
    <t>Vybourání kanalizačního potrubí DN do 200 mm</t>
  </si>
  <si>
    <t>801-3</t>
  </si>
  <si>
    <t>včetně pomocného lešení o výšce podlahy do 1900 mm a pro zatížení do 1,5 kPa  (150 kg/m2),</t>
  </si>
  <si>
    <t>rušená kanalizace : 10,0</t>
  </si>
  <si>
    <t>96991</t>
  </si>
  <si>
    <t>Odstranění stávající ČOV</t>
  </si>
  <si>
    <t>soubor</t>
  </si>
  <si>
    <t>včetně výkopových a bouracích prací a likvidace</t>
  </si>
  <si>
    <t>POP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</si>
  <si>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</si>
  <si>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</si>
  <si>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</si>
  <si>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</si>
  <si>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</si>
  <si>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979081111R00</t>
  </si>
  <si>
    <t>Odvoz suti a vybouraných hmot na skládku do 1 km</t>
  </si>
  <si>
    <t>Přesun suti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</si>
  <si>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</si>
  <si>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</si>
  <si>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</si>
  <si>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</si>
  <si>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</si>
  <si>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</si>
  <si>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</si>
  <si>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979999999T00</t>
  </si>
  <si>
    <t xml:space="preserve">Poplatek za skládku 10 % příměsí </t>
  </si>
  <si>
    <t>SUM</t>
  </si>
  <si>
    <t>END</t>
  </si>
  <si>
    <t>113106241R00</t>
  </si>
  <si>
    <t>Rozebrání vozovek a ploch s jakoukoliv výplní spár _x000D_
 v jakékoliv ploše, ze silničních panelů jakýchkoliv rozměrů, kladených do jakéhokoliv lože a se spárami zalitými živicí nebo cementovou maltou</t>
  </si>
  <si>
    <t>822-1</t>
  </si>
  <si>
    <t>s přemístěním hmot na skládku na vzdálenost do 3 m nebo s naložením na dopravní prostředek</t>
  </si>
  <si>
    <t>vodovod č.parc 3567/1 : 5,0*2,0</t>
  </si>
  <si>
    <t>113107520R00</t>
  </si>
  <si>
    <t>Odstranění podkladů nebo krytů z kameniva hrubého drceného, v ploše jednotlivě do 50 m2, tloušťka vrstvy 200 mm</t>
  </si>
  <si>
    <t>přípojka : 8,0*0,9</t>
  </si>
  <si>
    <t>113108315R00</t>
  </si>
  <si>
    <t>Odstranění podkladů nebo krytů živičných, v ploše jednotlivě do 50 m2, tloušťka vrstvy 150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</si>
  <si>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</si>
  <si>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</si>
  <si>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</si>
  <si>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2*3</t>
  </si>
  <si>
    <t>119001401R00</t>
  </si>
  <si>
    <t>Dočasné zajištění podzemního potrubí nebo vedení ocelového potrubí_x000D_
 DN  do 200 mm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</si>
  <si>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</si>
  <si>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přípojka : 0,9*2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</si>
  <si>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</si>
  <si>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</si>
  <si>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</si>
  <si>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přípojka : 2,0*0,9*1,3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</si>
  <si>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</si>
  <si>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</si>
  <si>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</si>
  <si>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přípojka : 13,6*0,8*1,2</t>
  </si>
  <si>
    <t>vodovod č.parc 3567/1 : 16,75*0,8*1,2</t>
  </si>
  <si>
    <t>vodovod č.parc 4734 : 65,05*0,8*1,2</t>
  </si>
  <si>
    <t>132201219R00</t>
  </si>
  <si>
    <t xml:space="preserve">Hloubení rýh šířky přes 60 do 200 cm příplatek za lepivost, v hornině 3,  </t>
  </si>
  <si>
    <t>Odkaz na mn. položky pořadí 7 : 91,58400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</si>
  <si>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</si>
  <si>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</si>
  <si>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</si>
  <si>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vodoměrná šachta : 2,5*2,2*2,1</t>
  </si>
  <si>
    <t>151101101R00</t>
  </si>
  <si>
    <t>Zřízení pažení a rozepření stěn rýh příložné  pro jakoukoliv mezerovitost, hloubky do 2 m</t>
  </si>
  <si>
    <t>vodoměrná šachta : (2,5*2+2,2*2)*2,1</t>
  </si>
  <si>
    <t>151101111R00</t>
  </si>
  <si>
    <t>Odstranění pažení a rozepření rýh příložné , hloubky do 2 m</t>
  </si>
  <si>
    <t>Odkaz na mn. položky pořadí 10 : 19,74000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</si>
  <si>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</si>
  <si>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</si>
  <si>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</si>
  <si>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po suchu, bez naložení výkopku, avšak se složením bez rozhrnutí, zpáteční cesta vozidla.</t>
  </si>
  <si>
    <t>Odkaz na mn. položky pořadí 9 : 11,55000</t>
  </si>
  <si>
    <t>Odkaz na mn. položky pořadí 16 : 65,95320*-1</t>
  </si>
  <si>
    <t>Odkaz na mn. položky pořadí 13 : 37,18080*5</t>
  </si>
  <si>
    <t>Odkaz na mn. položky pořadí 13 : 37,18080</t>
  </si>
  <si>
    <t>Odkaz na mn. položky pořadí 17 : 25,94880*-1</t>
  </si>
  <si>
    <t>vodoměrná šachta : -1,2*0,9*1,6</t>
  </si>
  <si>
    <t>Odkaz na mn. položky pořadí 19 : 7,63200*-1</t>
  </si>
  <si>
    <t>Odkaz na mn. položky pořadí 20 : 0,36000*-1</t>
  </si>
  <si>
    <t>Odkaz na mn. položky pořadí 32 : 1,51200*-1</t>
  </si>
  <si>
    <t>Obsyp potrubí bez prohození sypaniny, s dodáním štěrkopísku frakce 0 - 22 mm</t>
  </si>
  <si>
    <t>přípojka : 13,6*0,8*0,34</t>
  </si>
  <si>
    <t>vodovod č.parc 3567/1 : 16,75*0,8*0,34</t>
  </si>
  <si>
    <t>vodovod č.parc 4734 : 65,05*0,8*0,34</t>
  </si>
  <si>
    <t>přípojka : 13,6*0,8*0,1</t>
  </si>
  <si>
    <t>vodovod č.parc 3567/1 : 16,75*0,8*0,1</t>
  </si>
  <si>
    <t>vodovod č.parc 4734 : 65,05*0,8*0,1</t>
  </si>
  <si>
    <t>452311171R00</t>
  </si>
  <si>
    <t>Podkladní a zajišťovací konstrukce z betonu desky pod potrubí, stoky a drobné objekty , z betonu prostého třídy C 30/37</t>
  </si>
  <si>
    <t>pod vodoměrnou šachtu : 1,2*1,5*0,2</t>
  </si>
  <si>
    <t>pod vodoměrnou šachtu - KARI 8/8-150/150 : 1,5*1,2*5,37*1,15*0,001</t>
  </si>
  <si>
    <t>566903111R00</t>
  </si>
  <si>
    <t>Vyspravení podkladu po překopech kamenivem hrubým drceným</t>
  </si>
  <si>
    <t>pro inženýrské sítě, se zhutněním</t>
  </si>
  <si>
    <t>vodovod č.parc 3567/1 : 5,0*2,0*0,2*1,8</t>
  </si>
  <si>
    <t>přípojka : 8,0*0,8*0,2*1,8</t>
  </si>
  <si>
    <t>572952112R00</t>
  </si>
  <si>
    <t>Vyspravení krytu po překopech pro inženýrské sítě asfaltovým betonem, po zhutnění tloušťky přes  50 do  70 mm</t>
  </si>
  <si>
    <t>přípojka : 8,0*0,8*2</t>
  </si>
  <si>
    <t>584121111R00</t>
  </si>
  <si>
    <t xml:space="preserve">Osazení silničních panelů jakéhokoliv druhu a velikosti </t>
  </si>
  <si>
    <t>ze železového betonu, s provedením podkladu z kameniva těženého do tl. 4 cm</t>
  </si>
  <si>
    <t>Odkaz na mn. položky pořadí 1 : 10,00000</t>
  </si>
  <si>
    <t>871171121R00</t>
  </si>
  <si>
    <t>Montáž potrubí z plastických hmot z tlakových trubek polyetylenových, vnějšího průměru 40 mm</t>
  </si>
  <si>
    <t>přípojka : 13,6</t>
  </si>
  <si>
    <t>vodovod č.parc 3567/1 : 16,75</t>
  </si>
  <si>
    <t>vodovod č.parc 4734 : 65,05</t>
  </si>
  <si>
    <t>891269111R00</t>
  </si>
  <si>
    <t>Montáž vodovodních armatur na potrubí navrtávacích pasů s ventilem Jt 1 Mpa na potrubí z trub osinkocementových, litinových, ocelových nebo plastických hmot, DN 100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</si>
  <si>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</si>
  <si>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</si>
  <si>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</si>
  <si>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Odkaz na mn. položky pořadí 25 : 95,40000</t>
  </si>
  <si>
    <t>892233111R00</t>
  </si>
  <si>
    <t>Proplach a desinfekce vodovodního potrubí DN od 40 do 70 mm</t>
  </si>
  <si>
    <t>napuštění a vypuštění vody, dodání vody a desinfekčního prostředku, náklady na bakteriologický rozbor vody,</t>
  </si>
  <si>
    <t>893152111R00</t>
  </si>
  <si>
    <t>Montáž šachty vodoměrné a revizní plastové hranaté</t>
  </si>
  <si>
    <t>801-1</t>
  </si>
  <si>
    <t>899102111RT2</t>
  </si>
  <si>
    <t>Osazení poklopů litinových a ocelových včetně dodávky poklopu litinového s rámem _x000D_
 čtyřhranného 600 x 600 mm</t>
  </si>
  <si>
    <t>899401112R00</t>
  </si>
  <si>
    <t>Osazení poklopů litinových šoupátkových</t>
  </si>
  <si>
    <t>včetně podezdění</t>
  </si>
  <si>
    <t>899623181R00</t>
  </si>
  <si>
    <t>Obetonování potrubí nebo zdiva stok betonem prostým třídy C 30/37</t>
  </si>
  <si>
    <t xml:space="preserve">vodoměrná šachta : </t>
  </si>
  <si>
    <t>stěny : (1,5*2+0,9*2)*1,8*0,15</t>
  </si>
  <si>
    <t>strop : 0,9*1,2*0,2</t>
  </si>
  <si>
    <t>stěny : (1,5*2+1,2*2)*2,0</t>
  </si>
  <si>
    <t>899721112R00</t>
  </si>
  <si>
    <t>Výstražné fólie výstražná fólie pro vodovod, šířka 30 cm</t>
  </si>
  <si>
    <t>722219191R00</t>
  </si>
  <si>
    <t xml:space="preserve">Montáž zemních souprav  </t>
  </si>
  <si>
    <t>800-721</t>
  </si>
  <si>
    <t>8931511</t>
  </si>
  <si>
    <t>Vodoměrná sestava + armatury - D+M</t>
  </si>
  <si>
    <t>- kombinovaný rohový ISO ventil</t>
  </si>
  <si>
    <t>- tvarovka ISO s vnitřním závitem</t>
  </si>
  <si>
    <t>- tvarovka ISO s vnějším závitem</t>
  </si>
  <si>
    <t>- 2x vodoměrná sestava, KK+KK s vypouštěním a zpětnou klapkou</t>
  </si>
  <si>
    <t>- fakturační vodoměr</t>
  </si>
  <si>
    <t>- podružný vodoměr</t>
  </si>
  <si>
    <t>72213193</t>
  </si>
  <si>
    <t>Napojení na stávající vnitřní vodovod uvnitř objektu</t>
  </si>
  <si>
    <t>vodovod č.parc 4734 : 1</t>
  </si>
  <si>
    <t>286134114R</t>
  </si>
  <si>
    <t>trubka plastová vodovodní hladká; HDPE (PE 100); SDR 11,0; PN 16; D = 40,0 mm; s = 3,70 mm</t>
  </si>
  <si>
    <t>Odkaz na mn. položky pořadí 25 : 95,40000*1,015</t>
  </si>
  <si>
    <t>28697261R</t>
  </si>
  <si>
    <t>šachta vodovodní tvar obdélníkový, s průchodkami; materiál PP+PE; bez žeber a výztuh; l = 1200,0 mm; š = 900 mm; h = 1 600,0 mm; poklop pochůzný</t>
  </si>
  <si>
    <t>42200750R</t>
  </si>
  <si>
    <t>poklop uliční typ šoupátkový; šedá litina; použití pro vodu; vnitř.pr.D = 127 mm; D = 270,0 mm; výška 265 mm; pro: šoupátka</t>
  </si>
  <si>
    <t>42273533R</t>
  </si>
  <si>
    <t>pas navrtávací tvárná litina; provedení s trubkovým závitem; PN 16; vnější pr.potrubí 110 mm; závit na odbočce G 1",5/4",6/4",2"; max teplota 70 °C; pro typ potrubí z PVC, PE</t>
  </si>
  <si>
    <t>42293140R</t>
  </si>
  <si>
    <t>souprava zemní teleskopická pro domovní přípojky se šroub.napojením; DN 3/4" - 2"; krycí hloubka 1,3 - 1,8 m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</si>
  <si>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</si>
  <si>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</si>
  <si>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</si>
  <si>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Odkaz na mn. položky pořadí 4 : 6,00000</t>
  </si>
  <si>
    <t>919735113R00</t>
  </si>
  <si>
    <t>Řezání stávajících krytů nebo podkladů živičných, hloubky přes 100 do 150 mm</t>
  </si>
  <si>
    <t>včetně spotřeby vody</t>
  </si>
  <si>
    <t>přípojka : 8*2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</si>
  <si>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</si>
  <si>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</si>
  <si>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</si>
  <si>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96992</t>
  </si>
  <si>
    <t>Zrušení a odpojení stávající vodovodní přípojky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</si>
</sst>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bjT8fcL344u3dYEscxd95yzM/3u8VZ/MFUi+1+p7HB1lEIJnjC0kjrFXZJHOtrPlpUJWvZolVMxtUnb0j2g25w==" saltValue="jQiDRVYIsQaqwd9uStvD3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SUMIF(F51:F60,A16,I51:I60)+SUMIF(F51:F60,"PSU",I51:I60)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SUMIF(F51:F60,A17,I51:I60)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SUMIF(F51:F60,A18,I51:I60)</f>
        <v>0</v>
      </c>
      <c r="J18" s="85"/>
    </row>
    <row r="19" spans="1:10" ht="23.25" customHeight="1" x14ac:dyDescent="0.25">
      <c r="A19" s="196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SUMIF(F51:F60,A19,I51:I60)</f>
        <v>0</v>
      </c>
      <c r="J19" s="85"/>
    </row>
    <row r="20" spans="1:10" ht="23.25" customHeight="1" x14ac:dyDescent="0.25">
      <c r="A20" s="196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SUMIF(F51:F60,A20,I51:I60)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'1 4 Pol'!AE116+'1 5 Pol'!AE159</f>
        <v>0</v>
      </c>
      <c r="G39" s="150">
        <f>'1 4 Pol'!AF116+'1 5 Pol'!AF159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5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5">
      <c r="A41" s="137">
        <v>2</v>
      </c>
      <c r="B41" s="153" t="s">
        <v>53</v>
      </c>
      <c r="C41" s="154" t="s">
        <v>54</v>
      </c>
      <c r="D41" s="154"/>
      <c r="E41" s="154"/>
      <c r="F41" s="155">
        <f>'1 4 Pol'!AE116+'1 5 Pol'!AE159</f>
        <v>0</v>
      </c>
      <c r="G41" s="156">
        <f>'1 4 Pol'!AF116+'1 5 Pol'!AF159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5">
      <c r="A42" s="137">
        <v>3</v>
      </c>
      <c r="B42" s="158" t="s">
        <v>55</v>
      </c>
      <c r="C42" s="148" t="s">
        <v>56</v>
      </c>
      <c r="D42" s="148"/>
      <c r="E42" s="148"/>
      <c r="F42" s="159">
        <f>'1 4 Pol'!AE116</f>
        <v>0</v>
      </c>
      <c r="G42" s="151">
        <f>'1 4 Pol'!AF116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5">
      <c r="A43" s="137">
        <v>3</v>
      </c>
      <c r="B43" s="158" t="s">
        <v>57</v>
      </c>
      <c r="C43" s="148" t="s">
        <v>58</v>
      </c>
      <c r="D43" s="148"/>
      <c r="E43" s="148"/>
      <c r="F43" s="159">
        <f>'1 5 Pol'!AE159</f>
        <v>0</v>
      </c>
      <c r="G43" s="151">
        <f>'1 5 Pol'!AF159</f>
        <v>0</v>
      </c>
      <c r="H43" s="151">
        <f>(F43*SazbaDPH1/100)+(G43*SazbaDPH2/100)</f>
        <v>0</v>
      </c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5">
      <c r="A44" s="137"/>
      <c r="B44" s="160" t="s">
        <v>59</v>
      </c>
      <c r="C44" s="161"/>
      <c r="D44" s="161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4">
        <f>SUMIF(A39:A43,"=1",I39:I43)</f>
        <v>0</v>
      </c>
      <c r="J44" s="165">
        <f>SUMIF(A39:A43,"=1",J39:J43)</f>
        <v>0</v>
      </c>
    </row>
    <row r="48" spans="1:10" ht="15.6" x14ac:dyDescent="0.3">
      <c r="B48" s="176" t="s">
        <v>61</v>
      </c>
    </row>
    <row r="50" spans="1:10" ht="25.5" customHeight="1" x14ac:dyDescent="0.25">
      <c r="A50" s="178"/>
      <c r="B50" s="181" t="s">
        <v>17</v>
      </c>
      <c r="C50" s="181" t="s">
        <v>5</v>
      </c>
      <c r="D50" s="182"/>
      <c r="E50" s="182"/>
      <c r="F50" s="183" t="s">
        <v>62</v>
      </c>
      <c r="G50" s="183"/>
      <c r="H50" s="183"/>
      <c r="I50" s="183" t="s">
        <v>29</v>
      </c>
      <c r="J50" s="183" t="s">
        <v>0</v>
      </c>
    </row>
    <row r="51" spans="1:10" ht="36.75" customHeight="1" x14ac:dyDescent="0.25">
      <c r="A51" s="179"/>
      <c r="B51" s="184" t="s">
        <v>53</v>
      </c>
      <c r="C51" s="185" t="s">
        <v>63</v>
      </c>
      <c r="D51" s="186"/>
      <c r="E51" s="186"/>
      <c r="F51" s="192" t="s">
        <v>24</v>
      </c>
      <c r="G51" s="193"/>
      <c r="H51" s="193"/>
      <c r="I51" s="193">
        <f>'1 4 Pol'!G8+'1 5 Pol'!G8</f>
        <v>0</v>
      </c>
      <c r="J51" s="190" t="str">
        <f>IF(I61=0,"",I51/I61*100)</f>
        <v/>
      </c>
    </row>
    <row r="52" spans="1:10" ht="36.75" customHeight="1" x14ac:dyDescent="0.25">
      <c r="A52" s="179"/>
      <c r="B52" s="184" t="s">
        <v>55</v>
      </c>
      <c r="C52" s="185" t="s">
        <v>64</v>
      </c>
      <c r="D52" s="186"/>
      <c r="E52" s="186"/>
      <c r="F52" s="192" t="s">
        <v>24</v>
      </c>
      <c r="G52" s="193"/>
      <c r="H52" s="193"/>
      <c r="I52" s="193">
        <f>'1 4 Pol'!G41+'1 5 Pol'!G72</f>
        <v>0</v>
      </c>
      <c r="J52" s="190" t="str">
        <f>IF(I61=0,"",I52/I61*100)</f>
        <v/>
      </c>
    </row>
    <row r="53" spans="1:10" ht="36.75" customHeight="1" x14ac:dyDescent="0.25">
      <c r="A53" s="179"/>
      <c r="B53" s="184" t="s">
        <v>57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'1 5 Pol'!G84</f>
        <v>0</v>
      </c>
      <c r="J53" s="190" t="str">
        <f>IF(I61=0,"",I53/I61*100)</f>
        <v/>
      </c>
    </row>
    <row r="54" spans="1:10" ht="36.75" customHeight="1" x14ac:dyDescent="0.25">
      <c r="A54" s="179"/>
      <c r="B54" s="184" t="s">
        <v>66</v>
      </c>
      <c r="C54" s="185" t="s">
        <v>67</v>
      </c>
      <c r="D54" s="186"/>
      <c r="E54" s="186"/>
      <c r="F54" s="192" t="s">
        <v>24</v>
      </c>
      <c r="G54" s="193"/>
      <c r="H54" s="193"/>
      <c r="I54" s="193">
        <f>'1 4 Pol'!G51+'1 5 Pol'!G94</f>
        <v>0</v>
      </c>
      <c r="J54" s="190" t="str">
        <f>IF(I61=0,"",I54/I61*100)</f>
        <v/>
      </c>
    </row>
    <row r="55" spans="1:10" ht="36.75" customHeight="1" x14ac:dyDescent="0.25">
      <c r="A55" s="179"/>
      <c r="B55" s="184" t="s">
        <v>68</v>
      </c>
      <c r="C55" s="185" t="s">
        <v>69</v>
      </c>
      <c r="D55" s="186"/>
      <c r="E55" s="186"/>
      <c r="F55" s="192" t="s">
        <v>24</v>
      </c>
      <c r="G55" s="193"/>
      <c r="H55" s="193"/>
      <c r="I55" s="193">
        <f>'1 4 Pol'!G94</f>
        <v>0</v>
      </c>
      <c r="J55" s="190" t="str">
        <f>IF(I61=0,"",I55/I61*100)</f>
        <v/>
      </c>
    </row>
    <row r="56" spans="1:10" ht="36.75" customHeight="1" x14ac:dyDescent="0.25">
      <c r="A56" s="179"/>
      <c r="B56" s="184" t="s">
        <v>70</v>
      </c>
      <c r="C56" s="185" t="s">
        <v>71</v>
      </c>
      <c r="D56" s="186"/>
      <c r="E56" s="186"/>
      <c r="F56" s="192" t="s">
        <v>24</v>
      </c>
      <c r="G56" s="193"/>
      <c r="H56" s="193"/>
      <c r="I56" s="193">
        <f>'1 5 Pol'!G137</f>
        <v>0</v>
      </c>
      <c r="J56" s="190" t="str">
        <f>IF(I61=0,"",I56/I61*100)</f>
        <v/>
      </c>
    </row>
    <row r="57" spans="1:10" ht="36.75" customHeight="1" x14ac:dyDescent="0.25">
      <c r="A57" s="179"/>
      <c r="B57" s="184" t="s">
        <v>72</v>
      </c>
      <c r="C57" s="185" t="s">
        <v>73</v>
      </c>
      <c r="D57" s="186"/>
      <c r="E57" s="186"/>
      <c r="F57" s="192" t="s">
        <v>24</v>
      </c>
      <c r="G57" s="193"/>
      <c r="H57" s="193"/>
      <c r="I57" s="193">
        <f>'1 4 Pol'!G97</f>
        <v>0</v>
      </c>
      <c r="J57" s="190" t="str">
        <f>IF(I61=0,"",I57/I61*100)</f>
        <v/>
      </c>
    </row>
    <row r="58" spans="1:10" ht="36.75" customHeight="1" x14ac:dyDescent="0.25">
      <c r="A58" s="179"/>
      <c r="B58" s="184" t="s">
        <v>74</v>
      </c>
      <c r="C58" s="185" t="s">
        <v>75</v>
      </c>
      <c r="D58" s="186"/>
      <c r="E58" s="186"/>
      <c r="F58" s="192" t="s">
        <v>24</v>
      </c>
      <c r="G58" s="193"/>
      <c r="H58" s="193"/>
      <c r="I58" s="193">
        <f>'1 4 Pol'!G100+'1 5 Pol'!G144</f>
        <v>0</v>
      </c>
      <c r="J58" s="190" t="str">
        <f>IF(I61=0,"",I58/I61*100)</f>
        <v/>
      </c>
    </row>
    <row r="59" spans="1:10" ht="36.75" customHeight="1" x14ac:dyDescent="0.25">
      <c r="A59" s="179"/>
      <c r="B59" s="184" t="s">
        <v>76</v>
      </c>
      <c r="C59" s="185" t="s">
        <v>77</v>
      </c>
      <c r="D59" s="186"/>
      <c r="E59" s="186"/>
      <c r="F59" s="192" t="s">
        <v>24</v>
      </c>
      <c r="G59" s="193"/>
      <c r="H59" s="193"/>
      <c r="I59" s="193">
        <f>'1 4 Pol'!G106+'1 5 Pol'!G149</f>
        <v>0</v>
      </c>
      <c r="J59" s="190" t="str">
        <f>IF(I61=0,"",I59/I61*100)</f>
        <v/>
      </c>
    </row>
    <row r="60" spans="1:10" ht="36.75" customHeight="1" x14ac:dyDescent="0.25">
      <c r="A60" s="179"/>
      <c r="B60" s="184" t="s">
        <v>78</v>
      </c>
      <c r="C60" s="185" t="s">
        <v>79</v>
      </c>
      <c r="D60" s="186"/>
      <c r="E60" s="186"/>
      <c r="F60" s="192" t="s">
        <v>80</v>
      </c>
      <c r="G60" s="193"/>
      <c r="H60" s="193"/>
      <c r="I60" s="193">
        <f>'1 4 Pol'!G109+'1 5 Pol'!G152</f>
        <v>0</v>
      </c>
      <c r="J60" s="190" t="str">
        <f>IF(I61=0,"",I60/I61*100)</f>
        <v/>
      </c>
    </row>
    <row r="61" spans="1:10" ht="25.5" customHeight="1" x14ac:dyDescent="0.25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SUM(I51:I60)</f>
        <v>0</v>
      </c>
      <c r="J61" s="191">
        <f>SUM(J51:J60)</f>
        <v>0</v>
      </c>
    </row>
    <row r="62" spans="1:10" x14ac:dyDescent="0.25">
      <c r="F62" s="135"/>
      <c r="G62" s="135"/>
      <c r="H62" s="135"/>
      <c r="I62" s="135"/>
      <c r="J62" s="136"/>
    </row>
    <row r="63" spans="1:10" x14ac:dyDescent="0.25">
      <c r="F63" s="135"/>
      <c r="G63" s="135"/>
      <c r="H63" s="135"/>
      <c r="I63" s="135"/>
      <c r="J63" s="136"/>
    </row>
    <row r="64" spans="1:10" x14ac:dyDescent="0.25">
      <c r="F64" s="135"/>
      <c r="G64" s="135"/>
      <c r="H64" s="135"/>
      <c r="I64" s="135"/>
      <c r="J64" s="136"/>
    </row>
  </sheetData>
  <sheetProtection algorithmName="SHA-512" hashValue="x254hZEcVfnO500JLDwQ5jEkIewFtjxL8m0BIarFhQQGb/5W6OEWpFqE2gOaL2VZXURfLzOw+58vFp+UgnxCSw==" saltValue="jSMJDHQFMK8UxDEaSMXnJ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Q+JXlss1cZO8N464hJVzJS/nEr2z79BPHIbPGWIbrtvKkQ4lHyOrX4XxPWe4huzDqJiSOGvY4qYpcvDWVTDNeg==" saltValue="k3eMBC3B73nEyhaRU2Yfe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00815-F7FC-4F7E-96F6-487B194446F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83</v>
      </c>
      <c r="B1" s="197"/>
      <c r="C1" s="197"/>
      <c r="D1" s="197"/>
      <c r="E1" s="197"/>
      <c r="F1" s="197"/>
      <c r="G1" s="197"/>
      <c r="AG1" t="s">
        <v>84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85</v>
      </c>
    </row>
    <row r="3" spans="1:60" ht="25.05" customHeight="1" x14ac:dyDescent="0.25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7" t="s">
        <v>85</v>
      </c>
      <c r="AG3" t="s">
        <v>86</v>
      </c>
    </row>
    <row r="4" spans="1:60" ht="25.05" customHeight="1" x14ac:dyDescent="0.25">
      <c r="A4" s="202" t="s">
        <v>9</v>
      </c>
      <c r="B4" s="203" t="s">
        <v>55</v>
      </c>
      <c r="C4" s="204" t="s">
        <v>56</v>
      </c>
      <c r="D4" s="205"/>
      <c r="E4" s="205"/>
      <c r="F4" s="205"/>
      <c r="G4" s="206"/>
      <c r="AG4" t="s">
        <v>87</v>
      </c>
    </row>
    <row r="5" spans="1:60" x14ac:dyDescent="0.25">
      <c r="D5" s="10"/>
    </row>
    <row r="6" spans="1:60" ht="39.6" x14ac:dyDescent="0.25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29</v>
      </c>
      <c r="H6" s="211" t="s">
        <v>30</v>
      </c>
      <c r="I6" s="211" t="s">
        <v>94</v>
      </c>
      <c r="J6" s="211" t="s">
        <v>31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5" t="s">
        <v>109</v>
      </c>
      <c r="B8" s="226" t="s">
        <v>53</v>
      </c>
      <c r="C8" s="249" t="s">
        <v>63</v>
      </c>
      <c r="D8" s="227"/>
      <c r="E8" s="228"/>
      <c r="F8" s="229"/>
      <c r="G8" s="229">
        <f>SUMIF(AG9:AG40,"&lt;&gt;NOR",G9:G40)</f>
        <v>0</v>
      </c>
      <c r="H8" s="229"/>
      <c r="I8" s="229">
        <f>SUM(I9:I40)</f>
        <v>0</v>
      </c>
      <c r="J8" s="229"/>
      <c r="K8" s="229">
        <f>SUM(K9:K40)</f>
        <v>0</v>
      </c>
      <c r="L8" s="229"/>
      <c r="M8" s="229">
        <f>SUM(M9:M40)</f>
        <v>0</v>
      </c>
      <c r="N8" s="229"/>
      <c r="O8" s="229">
        <f>SUM(O9:O40)</f>
        <v>3.91</v>
      </c>
      <c r="P8" s="229"/>
      <c r="Q8" s="229">
        <f>SUM(Q9:Q40)</f>
        <v>0</v>
      </c>
      <c r="R8" s="229"/>
      <c r="S8" s="229"/>
      <c r="T8" s="230"/>
      <c r="U8" s="224"/>
      <c r="V8" s="224">
        <f>SUM(V9:V40)</f>
        <v>338.09000000000009</v>
      </c>
      <c r="W8" s="224"/>
      <c r="X8" s="224"/>
      <c r="AG8" t="s">
        <v>110</v>
      </c>
    </row>
    <row r="9" spans="1:60" ht="20.399999999999999" outlineLevel="1" x14ac:dyDescent="0.25">
      <c r="A9" s="231">
        <v>1</v>
      </c>
      <c r="B9" s="232" t="s">
        <v>111</v>
      </c>
      <c r="C9" s="250" t="s">
        <v>112</v>
      </c>
      <c r="D9" s="233" t="s">
        <v>113</v>
      </c>
      <c r="E9" s="234">
        <v>120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114</v>
      </c>
      <c r="S9" s="236" t="s">
        <v>115</v>
      </c>
      <c r="T9" s="237" t="s">
        <v>115</v>
      </c>
      <c r="U9" s="221">
        <v>0.20300000000000001</v>
      </c>
      <c r="V9" s="221">
        <f>ROUND(E9*U9,2)</f>
        <v>24.36</v>
      </c>
      <c r="W9" s="221"/>
      <c r="X9" s="221" t="s">
        <v>116</v>
      </c>
      <c r="Y9" s="212"/>
      <c r="Z9" s="212"/>
      <c r="AA9" s="212"/>
      <c r="AB9" s="212"/>
      <c r="AC9" s="212"/>
      <c r="AD9" s="212"/>
      <c r="AE9" s="212"/>
      <c r="AF9" s="212"/>
      <c r="AG9" s="212" t="s">
        <v>117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1" t="s">
        <v>118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8" t="str">
        <f>C10</f>
        <v>na vzdálenost od hladiny vody v jímce po výšku roviny proložené osou nejvyššího bodu výtlačného potrubí. Včetně odpadní potrubí v délce do 20 m.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2" t="s">
        <v>120</v>
      </c>
      <c r="D11" s="222"/>
      <c r="E11" s="223">
        <v>120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31">
        <v>2</v>
      </c>
      <c r="B12" s="232" t="s">
        <v>122</v>
      </c>
      <c r="C12" s="250" t="s">
        <v>123</v>
      </c>
      <c r="D12" s="233" t="s">
        <v>124</v>
      </c>
      <c r="E12" s="234">
        <v>124.032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114</v>
      </c>
      <c r="S12" s="236" t="s">
        <v>115</v>
      </c>
      <c r="T12" s="237" t="s">
        <v>115</v>
      </c>
      <c r="U12" s="221">
        <v>1.556</v>
      </c>
      <c r="V12" s="221">
        <f>ROUND(E12*U12,2)</f>
        <v>192.99</v>
      </c>
      <c r="W12" s="221"/>
      <c r="X12" s="221" t="s">
        <v>116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1" outlineLevel="1" x14ac:dyDescent="0.25">
      <c r="A13" s="219"/>
      <c r="B13" s="220"/>
      <c r="C13" s="251" t="s">
        <v>125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8" t="str">
        <f>C13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52" t="s">
        <v>126</v>
      </c>
      <c r="D14" s="222"/>
      <c r="E14" s="223">
        <v>124.032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31">
        <v>3</v>
      </c>
      <c r="B15" s="232" t="s">
        <v>127</v>
      </c>
      <c r="C15" s="250" t="s">
        <v>128</v>
      </c>
      <c r="D15" s="233" t="s">
        <v>129</v>
      </c>
      <c r="E15" s="234">
        <v>92.415999999999997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8.5999999999999998E-4</v>
      </c>
      <c r="O15" s="236">
        <f>ROUND(E15*N15,2)</f>
        <v>0.08</v>
      </c>
      <c r="P15" s="236">
        <v>0</v>
      </c>
      <c r="Q15" s="236">
        <f>ROUND(E15*P15,2)</f>
        <v>0</v>
      </c>
      <c r="R15" s="236" t="s">
        <v>114</v>
      </c>
      <c r="S15" s="236" t="s">
        <v>115</v>
      </c>
      <c r="T15" s="237" t="s">
        <v>115</v>
      </c>
      <c r="U15" s="221">
        <v>0.48</v>
      </c>
      <c r="V15" s="221">
        <f>ROUND(E15*U15,2)</f>
        <v>44.36</v>
      </c>
      <c r="W15" s="221"/>
      <c r="X15" s="221" t="s">
        <v>116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1" t="s">
        <v>130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9"/>
      <c r="B17" s="220"/>
      <c r="C17" s="252" t="s">
        <v>131</v>
      </c>
      <c r="D17" s="222"/>
      <c r="E17" s="223">
        <v>92.415999999999997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31">
        <v>4</v>
      </c>
      <c r="B18" s="232" t="s">
        <v>132</v>
      </c>
      <c r="C18" s="250" t="s">
        <v>133</v>
      </c>
      <c r="D18" s="233" t="s">
        <v>129</v>
      </c>
      <c r="E18" s="234">
        <v>92.415999999999997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 t="s">
        <v>114</v>
      </c>
      <c r="S18" s="236" t="s">
        <v>115</v>
      </c>
      <c r="T18" s="237" t="s">
        <v>115</v>
      </c>
      <c r="U18" s="221">
        <v>0.32700000000000001</v>
      </c>
      <c r="V18" s="221">
        <f>ROUND(E18*U18,2)</f>
        <v>30.22</v>
      </c>
      <c r="W18" s="221"/>
      <c r="X18" s="221" t="s">
        <v>116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1" t="s">
        <v>134</v>
      </c>
      <c r="D19" s="239"/>
      <c r="E19" s="239"/>
      <c r="F19" s="239"/>
      <c r="G19" s="239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52" t="s">
        <v>135</v>
      </c>
      <c r="D20" s="222"/>
      <c r="E20" s="223">
        <v>92.415999999999997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121</v>
      </c>
      <c r="AH20" s="212">
        <v>5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31">
        <v>5</v>
      </c>
      <c r="B21" s="232" t="s">
        <v>136</v>
      </c>
      <c r="C21" s="250" t="s">
        <v>137</v>
      </c>
      <c r="D21" s="233" t="s">
        <v>124</v>
      </c>
      <c r="E21" s="234">
        <v>38.032679999999999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 t="s">
        <v>114</v>
      </c>
      <c r="S21" s="236" t="s">
        <v>115</v>
      </c>
      <c r="T21" s="237" t="s">
        <v>115</v>
      </c>
      <c r="U21" s="221">
        <v>1.0999999999999999E-2</v>
      </c>
      <c r="V21" s="221">
        <f>ROUND(E21*U21,2)</f>
        <v>0.42</v>
      </c>
      <c r="W21" s="221"/>
      <c r="X21" s="221" t="s">
        <v>116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51" t="s">
        <v>138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119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38" t="str">
        <f>C22</f>
        <v>po suchu, bez ohledu na druh dopravního prostředku, bez naložení výkopku, avšak se složením bez rozhrnutí,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2" t="s">
        <v>139</v>
      </c>
      <c r="D23" s="222"/>
      <c r="E23" s="223">
        <v>124.032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121</v>
      </c>
      <c r="AH23" s="212">
        <v>5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2" t="s">
        <v>140</v>
      </c>
      <c r="D24" s="222"/>
      <c r="E24" s="223">
        <v>-85.999319999999997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121</v>
      </c>
      <c r="AH24" s="212">
        <v>5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30.6" outlineLevel="1" x14ac:dyDescent="0.25">
      <c r="A25" s="231">
        <v>6</v>
      </c>
      <c r="B25" s="232" t="s">
        <v>141</v>
      </c>
      <c r="C25" s="250" t="s">
        <v>142</v>
      </c>
      <c r="D25" s="233" t="s">
        <v>124</v>
      </c>
      <c r="E25" s="234">
        <v>190.1634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 t="s">
        <v>114</v>
      </c>
      <c r="S25" s="236" t="s">
        <v>115</v>
      </c>
      <c r="T25" s="237" t="s">
        <v>115</v>
      </c>
      <c r="U25" s="221">
        <v>0</v>
      </c>
      <c r="V25" s="221">
        <f>ROUND(E25*U25,2)</f>
        <v>0</v>
      </c>
      <c r="W25" s="221"/>
      <c r="X25" s="221" t="s">
        <v>116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117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9"/>
      <c r="B26" s="220"/>
      <c r="C26" s="251" t="s">
        <v>138</v>
      </c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119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38" t="str">
        <f>C26</f>
        <v>po suchu, bez ohledu na druh dopravního prostředku, bez naložení výkopku, avšak se složením bez rozhrnutí,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9"/>
      <c r="B27" s="220"/>
      <c r="C27" s="252" t="s">
        <v>143</v>
      </c>
      <c r="D27" s="222"/>
      <c r="E27" s="223">
        <v>190.1634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121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31">
        <v>7</v>
      </c>
      <c r="B28" s="232" t="s">
        <v>144</v>
      </c>
      <c r="C28" s="250" t="s">
        <v>145</v>
      </c>
      <c r="D28" s="233" t="s">
        <v>124</v>
      </c>
      <c r="E28" s="234">
        <v>38.032679999999999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 t="s">
        <v>114</v>
      </c>
      <c r="S28" s="236" t="s">
        <v>115</v>
      </c>
      <c r="T28" s="237" t="s">
        <v>115</v>
      </c>
      <c r="U28" s="221">
        <v>0.65200000000000002</v>
      </c>
      <c r="V28" s="221">
        <f>ROUND(E28*U28,2)</f>
        <v>24.8</v>
      </c>
      <c r="W28" s="221"/>
      <c r="X28" s="221" t="s">
        <v>116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117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2" t="s">
        <v>146</v>
      </c>
      <c r="D29" s="222"/>
      <c r="E29" s="223">
        <v>38.032679999999999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121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31">
        <v>8</v>
      </c>
      <c r="B30" s="232" t="s">
        <v>147</v>
      </c>
      <c r="C30" s="250" t="s">
        <v>148</v>
      </c>
      <c r="D30" s="233" t="s">
        <v>124</v>
      </c>
      <c r="E30" s="234">
        <v>85.999319999999997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 t="s">
        <v>114</v>
      </c>
      <c r="S30" s="236" t="s">
        <v>115</v>
      </c>
      <c r="T30" s="237" t="s">
        <v>115</v>
      </c>
      <c r="U30" s="221">
        <v>0.20200000000000001</v>
      </c>
      <c r="V30" s="221">
        <f>ROUND(E30*U30,2)</f>
        <v>17.37</v>
      </c>
      <c r="W30" s="221"/>
      <c r="X30" s="221" t="s">
        <v>116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9"/>
      <c r="B31" s="220"/>
      <c r="C31" s="251" t="s">
        <v>149</v>
      </c>
      <c r="D31" s="239"/>
      <c r="E31" s="239"/>
      <c r="F31" s="239"/>
      <c r="G31" s="239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119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52" t="s">
        <v>139</v>
      </c>
      <c r="D32" s="222"/>
      <c r="E32" s="223">
        <v>124.032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121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9"/>
      <c r="B33" s="220"/>
      <c r="C33" s="252" t="s">
        <v>150</v>
      </c>
      <c r="D33" s="222"/>
      <c r="E33" s="223">
        <v>-3.33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121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2" t="s">
        <v>151</v>
      </c>
      <c r="D34" s="222"/>
      <c r="E34" s="223">
        <v>-8.0914800000000007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121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9"/>
      <c r="B35" s="220"/>
      <c r="C35" s="252" t="s">
        <v>152</v>
      </c>
      <c r="D35" s="222"/>
      <c r="E35" s="223">
        <v>-26.6112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31">
        <v>9</v>
      </c>
      <c r="B36" s="232" t="s">
        <v>153</v>
      </c>
      <c r="C36" s="250" t="s">
        <v>154</v>
      </c>
      <c r="D36" s="233" t="s">
        <v>124</v>
      </c>
      <c r="E36" s="234">
        <v>2.25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1.7</v>
      </c>
      <c r="O36" s="236">
        <f>ROUND(E36*N36,2)</f>
        <v>3.83</v>
      </c>
      <c r="P36" s="236">
        <v>0</v>
      </c>
      <c r="Q36" s="236">
        <f>ROUND(E36*P36,2)</f>
        <v>0</v>
      </c>
      <c r="R36" s="236" t="s">
        <v>114</v>
      </c>
      <c r="S36" s="236" t="s">
        <v>115</v>
      </c>
      <c r="T36" s="237" t="s">
        <v>115</v>
      </c>
      <c r="U36" s="221">
        <v>1.587</v>
      </c>
      <c r="V36" s="221">
        <f>ROUND(E36*U36,2)</f>
        <v>3.57</v>
      </c>
      <c r="W36" s="221"/>
      <c r="X36" s="221" t="s">
        <v>116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117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1" outlineLevel="1" x14ac:dyDescent="0.25">
      <c r="A37" s="219"/>
      <c r="B37" s="220"/>
      <c r="C37" s="251" t="s">
        <v>155</v>
      </c>
      <c r="D37" s="239"/>
      <c r="E37" s="239"/>
      <c r="F37" s="239"/>
      <c r="G37" s="239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119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38" t="str">
        <f>C37</f>
        <v>sypaninou z vhodných hornin tř. 1 - 4 nebo materiálem připraveným podél výkopu ve vzdálenosti do 3 m od jeho kraje, pro jakoukoliv hloubku výkopu a jakoukoliv míru zhutnění,</v>
      </c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2" t="s">
        <v>156</v>
      </c>
      <c r="D38" s="222"/>
      <c r="E38" s="223">
        <v>2.25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31">
        <v>10</v>
      </c>
      <c r="B39" s="232" t="s">
        <v>157</v>
      </c>
      <c r="C39" s="250" t="s">
        <v>158</v>
      </c>
      <c r="D39" s="233" t="s">
        <v>124</v>
      </c>
      <c r="E39" s="234">
        <v>38.032679999999999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 t="s">
        <v>114</v>
      </c>
      <c r="S39" s="236" t="s">
        <v>115</v>
      </c>
      <c r="T39" s="237" t="s">
        <v>115</v>
      </c>
      <c r="U39" s="221">
        <v>0</v>
      </c>
      <c r="V39" s="221">
        <f>ROUND(E39*U39,2)</f>
        <v>0</v>
      </c>
      <c r="W39" s="221"/>
      <c r="X39" s="221" t="s">
        <v>116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117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9"/>
      <c r="B40" s="220"/>
      <c r="C40" s="252" t="s">
        <v>146</v>
      </c>
      <c r="D40" s="222"/>
      <c r="E40" s="223">
        <v>38.032679999999999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121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25" t="s">
        <v>109</v>
      </c>
      <c r="B41" s="226" t="s">
        <v>55</v>
      </c>
      <c r="C41" s="249" t="s">
        <v>64</v>
      </c>
      <c r="D41" s="227"/>
      <c r="E41" s="228"/>
      <c r="F41" s="229"/>
      <c r="G41" s="229">
        <f>SUMIF(AG42:AG50,"&lt;&gt;NOR",G42:G50)</f>
        <v>0</v>
      </c>
      <c r="H41" s="229"/>
      <c r="I41" s="229">
        <f>SUM(I42:I50)</f>
        <v>0</v>
      </c>
      <c r="J41" s="229"/>
      <c r="K41" s="229">
        <f>SUM(K42:K50)</f>
        <v>0</v>
      </c>
      <c r="L41" s="229"/>
      <c r="M41" s="229">
        <f>SUM(M42:M50)</f>
        <v>0</v>
      </c>
      <c r="N41" s="229"/>
      <c r="O41" s="229">
        <f>SUM(O42:O50)</f>
        <v>9.7199999999999989</v>
      </c>
      <c r="P41" s="229"/>
      <c r="Q41" s="229">
        <f>SUM(Q42:Q50)</f>
        <v>0</v>
      </c>
      <c r="R41" s="229"/>
      <c r="S41" s="229"/>
      <c r="T41" s="230"/>
      <c r="U41" s="224"/>
      <c r="V41" s="224">
        <f>SUM(V42:V50)</f>
        <v>6.91</v>
      </c>
      <c r="W41" s="224"/>
      <c r="X41" s="224"/>
      <c r="AG41" t="s">
        <v>110</v>
      </c>
    </row>
    <row r="42" spans="1:60" outlineLevel="1" x14ac:dyDescent="0.25">
      <c r="A42" s="231">
        <v>11</v>
      </c>
      <c r="B42" s="232" t="s">
        <v>159</v>
      </c>
      <c r="C42" s="250" t="s">
        <v>160</v>
      </c>
      <c r="D42" s="233" t="s">
        <v>124</v>
      </c>
      <c r="E42" s="234">
        <v>0.67500000000000004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1.8907700000000001</v>
      </c>
      <c r="O42" s="236">
        <f>ROUND(E42*N42,2)</f>
        <v>1.28</v>
      </c>
      <c r="P42" s="236">
        <v>0</v>
      </c>
      <c r="Q42" s="236">
        <f>ROUND(E42*P42,2)</f>
        <v>0</v>
      </c>
      <c r="R42" s="236" t="s">
        <v>161</v>
      </c>
      <c r="S42" s="236" t="s">
        <v>115</v>
      </c>
      <c r="T42" s="237" t="s">
        <v>115</v>
      </c>
      <c r="U42" s="221">
        <v>1.6950000000000001</v>
      </c>
      <c r="V42" s="221">
        <f>ROUND(E42*U42,2)</f>
        <v>1.1399999999999999</v>
      </c>
      <c r="W42" s="221"/>
      <c r="X42" s="221" t="s">
        <v>116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117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9"/>
      <c r="B43" s="220"/>
      <c r="C43" s="251" t="s">
        <v>162</v>
      </c>
      <c r="D43" s="239"/>
      <c r="E43" s="239"/>
      <c r="F43" s="239"/>
      <c r="G43" s="239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119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2" t="s">
        <v>163</v>
      </c>
      <c r="D44" s="222"/>
      <c r="E44" s="223">
        <v>0.67500000000000004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121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0.399999999999999" outlineLevel="1" x14ac:dyDescent="0.25">
      <c r="A45" s="231">
        <v>12</v>
      </c>
      <c r="B45" s="232" t="s">
        <v>164</v>
      </c>
      <c r="C45" s="250" t="s">
        <v>165</v>
      </c>
      <c r="D45" s="233" t="s">
        <v>124</v>
      </c>
      <c r="E45" s="234">
        <v>3.33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2.5</v>
      </c>
      <c r="O45" s="236">
        <f>ROUND(E45*N45,2)</f>
        <v>8.33</v>
      </c>
      <c r="P45" s="236">
        <v>0</v>
      </c>
      <c r="Q45" s="236">
        <f>ROUND(E45*P45,2)</f>
        <v>0</v>
      </c>
      <c r="R45" s="236" t="s">
        <v>161</v>
      </c>
      <c r="S45" s="236" t="s">
        <v>115</v>
      </c>
      <c r="T45" s="237" t="s">
        <v>115</v>
      </c>
      <c r="U45" s="221">
        <v>1.4490000000000001</v>
      </c>
      <c r="V45" s="221">
        <f>ROUND(E45*U45,2)</f>
        <v>4.83</v>
      </c>
      <c r="W45" s="221"/>
      <c r="X45" s="221" t="s">
        <v>116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117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9"/>
      <c r="B46" s="220"/>
      <c r="C46" s="251" t="s">
        <v>166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119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52" t="s">
        <v>167</v>
      </c>
      <c r="D47" s="222"/>
      <c r="E47" s="223">
        <v>3.33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121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31">
        <v>13</v>
      </c>
      <c r="B48" s="232" t="s">
        <v>168</v>
      </c>
      <c r="C48" s="250" t="s">
        <v>169</v>
      </c>
      <c r="D48" s="233" t="s">
        <v>170</v>
      </c>
      <c r="E48" s="234">
        <v>0.10281999999999999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1.0256799999999999</v>
      </c>
      <c r="O48" s="236">
        <f>ROUND(E48*N48,2)</f>
        <v>0.11</v>
      </c>
      <c r="P48" s="236">
        <v>0</v>
      </c>
      <c r="Q48" s="236">
        <f>ROUND(E48*P48,2)</f>
        <v>0</v>
      </c>
      <c r="R48" s="236" t="s">
        <v>161</v>
      </c>
      <c r="S48" s="236" t="s">
        <v>115</v>
      </c>
      <c r="T48" s="237" t="s">
        <v>115</v>
      </c>
      <c r="U48" s="221">
        <v>9.1419999999999995</v>
      </c>
      <c r="V48" s="221">
        <f>ROUND(E48*U48,2)</f>
        <v>0.94</v>
      </c>
      <c r="W48" s="221"/>
      <c r="X48" s="221" t="s">
        <v>116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117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1" t="s">
        <v>162</v>
      </c>
      <c r="D49" s="239"/>
      <c r="E49" s="239"/>
      <c r="F49" s="239"/>
      <c r="G49" s="239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119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2" t="s">
        <v>171</v>
      </c>
      <c r="D50" s="222"/>
      <c r="E50" s="223">
        <v>0.10281999999999999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121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5">
      <c r="A51" s="225" t="s">
        <v>109</v>
      </c>
      <c r="B51" s="226" t="s">
        <v>66</v>
      </c>
      <c r="C51" s="249" t="s">
        <v>67</v>
      </c>
      <c r="D51" s="227"/>
      <c r="E51" s="228"/>
      <c r="F51" s="229"/>
      <c r="G51" s="229">
        <f>SUMIF(AG52:AG93,"&lt;&gt;NOR",G52:G93)</f>
        <v>0</v>
      </c>
      <c r="H51" s="229"/>
      <c r="I51" s="229">
        <f>SUM(I52:I93)</f>
        <v>0</v>
      </c>
      <c r="J51" s="229"/>
      <c r="K51" s="229">
        <f>SUM(K52:K93)</f>
        <v>0</v>
      </c>
      <c r="L51" s="229"/>
      <c r="M51" s="229">
        <f>SUM(M52:M93)</f>
        <v>0</v>
      </c>
      <c r="N51" s="229"/>
      <c r="O51" s="229">
        <f>SUM(O52:O93)</f>
        <v>23.24</v>
      </c>
      <c r="P51" s="229"/>
      <c r="Q51" s="229">
        <f>SUM(Q52:Q93)</f>
        <v>0</v>
      </c>
      <c r="R51" s="229"/>
      <c r="S51" s="229"/>
      <c r="T51" s="230"/>
      <c r="U51" s="224"/>
      <c r="V51" s="224">
        <f>SUM(V52:V93)</f>
        <v>64.759999999999991</v>
      </c>
      <c r="W51" s="224"/>
      <c r="X51" s="224"/>
      <c r="AG51" t="s">
        <v>110</v>
      </c>
    </row>
    <row r="52" spans="1:60" ht="20.399999999999999" outlineLevel="1" x14ac:dyDescent="0.25">
      <c r="A52" s="231">
        <v>14</v>
      </c>
      <c r="B52" s="232" t="s">
        <v>172</v>
      </c>
      <c r="C52" s="250" t="s">
        <v>173</v>
      </c>
      <c r="D52" s="233" t="s">
        <v>174</v>
      </c>
      <c r="E52" s="234">
        <v>5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3.3899999999999998E-3</v>
      </c>
      <c r="O52" s="236">
        <f>ROUND(E52*N52,2)</f>
        <v>0.02</v>
      </c>
      <c r="P52" s="236">
        <v>0</v>
      </c>
      <c r="Q52" s="236">
        <f>ROUND(E52*P52,2)</f>
        <v>0</v>
      </c>
      <c r="R52" s="236" t="s">
        <v>161</v>
      </c>
      <c r="S52" s="236" t="s">
        <v>115</v>
      </c>
      <c r="T52" s="237" t="s">
        <v>115</v>
      </c>
      <c r="U52" s="221">
        <v>0.08</v>
      </c>
      <c r="V52" s="221">
        <f>ROUND(E52*U52,2)</f>
        <v>0.4</v>
      </c>
      <c r="W52" s="221"/>
      <c r="X52" s="221" t="s">
        <v>116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117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1" t="s">
        <v>175</v>
      </c>
      <c r="D53" s="239"/>
      <c r="E53" s="239"/>
      <c r="F53" s="239"/>
      <c r="G53" s="239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119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9"/>
      <c r="B54" s="220"/>
      <c r="C54" s="252" t="s">
        <v>176</v>
      </c>
      <c r="D54" s="222"/>
      <c r="E54" s="223">
        <v>5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121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31">
        <v>15</v>
      </c>
      <c r="B55" s="232" t="s">
        <v>177</v>
      </c>
      <c r="C55" s="250" t="s">
        <v>178</v>
      </c>
      <c r="D55" s="233" t="s">
        <v>179</v>
      </c>
      <c r="E55" s="234">
        <v>1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</v>
      </c>
      <c r="O55" s="236">
        <f>ROUND(E55*N55,2)</f>
        <v>0</v>
      </c>
      <c r="P55" s="236">
        <v>0</v>
      </c>
      <c r="Q55" s="236">
        <f>ROUND(E55*P55,2)</f>
        <v>0</v>
      </c>
      <c r="R55" s="236" t="s">
        <v>161</v>
      </c>
      <c r="S55" s="236" t="s">
        <v>115</v>
      </c>
      <c r="T55" s="237" t="s">
        <v>115</v>
      </c>
      <c r="U55" s="221">
        <v>0.79</v>
      </c>
      <c r="V55" s="221">
        <f>ROUND(E55*U55,2)</f>
        <v>0.79</v>
      </c>
      <c r="W55" s="221"/>
      <c r="X55" s="221" t="s">
        <v>116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117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51" t="s">
        <v>180</v>
      </c>
      <c r="D56" s="239"/>
      <c r="E56" s="239"/>
      <c r="F56" s="239"/>
      <c r="G56" s="239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119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9"/>
      <c r="B57" s="220"/>
      <c r="C57" s="252" t="s">
        <v>181</v>
      </c>
      <c r="D57" s="222"/>
      <c r="E57" s="223">
        <v>1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121</v>
      </c>
      <c r="AH57" s="212">
        <v>5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31">
        <v>16</v>
      </c>
      <c r="B58" s="232" t="s">
        <v>182</v>
      </c>
      <c r="C58" s="250" t="s">
        <v>183</v>
      </c>
      <c r="D58" s="233" t="s">
        <v>179</v>
      </c>
      <c r="E58" s="234">
        <v>5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161</v>
      </c>
      <c r="S58" s="236" t="s">
        <v>115</v>
      </c>
      <c r="T58" s="237" t="s">
        <v>115</v>
      </c>
      <c r="U58" s="221">
        <v>0.94599999999999995</v>
      </c>
      <c r="V58" s="221">
        <f>ROUND(E58*U58,2)</f>
        <v>4.7300000000000004</v>
      </c>
      <c r="W58" s="221"/>
      <c r="X58" s="221" t="s">
        <v>116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117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1" t="s">
        <v>180</v>
      </c>
      <c r="D59" s="239"/>
      <c r="E59" s="239"/>
      <c r="F59" s="239"/>
      <c r="G59" s="239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119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31">
        <v>17</v>
      </c>
      <c r="B60" s="232" t="s">
        <v>184</v>
      </c>
      <c r="C60" s="250" t="s">
        <v>185</v>
      </c>
      <c r="D60" s="233" t="s">
        <v>179</v>
      </c>
      <c r="E60" s="234">
        <v>2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6" t="s">
        <v>161</v>
      </c>
      <c r="S60" s="236" t="s">
        <v>115</v>
      </c>
      <c r="T60" s="237" t="s">
        <v>115</v>
      </c>
      <c r="U60" s="221">
        <v>0.9</v>
      </c>
      <c r="V60" s="221">
        <f>ROUND(E60*U60,2)</f>
        <v>1.8</v>
      </c>
      <c r="W60" s="221"/>
      <c r="X60" s="221" t="s">
        <v>116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117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1" t="s">
        <v>180</v>
      </c>
      <c r="D61" s="239"/>
      <c r="E61" s="239"/>
      <c r="F61" s="239"/>
      <c r="G61" s="239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119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2" t="s">
        <v>186</v>
      </c>
      <c r="D62" s="222"/>
      <c r="E62" s="223">
        <v>1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121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52" t="s">
        <v>187</v>
      </c>
      <c r="D63" s="222"/>
      <c r="E63" s="223">
        <v>1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121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31">
        <v>18</v>
      </c>
      <c r="B64" s="232" t="s">
        <v>188</v>
      </c>
      <c r="C64" s="250" t="s">
        <v>189</v>
      </c>
      <c r="D64" s="233" t="s">
        <v>179</v>
      </c>
      <c r="E64" s="234">
        <v>1</v>
      </c>
      <c r="F64" s="235"/>
      <c r="G64" s="236">
        <f>ROUND(E64*F64,2)</f>
        <v>0</v>
      </c>
      <c r="H64" s="235"/>
      <c r="I64" s="236">
        <f>ROUND(E64*H64,2)</f>
        <v>0</v>
      </c>
      <c r="J64" s="235"/>
      <c r="K64" s="236">
        <f>ROUND(E64*J64,2)</f>
        <v>0</v>
      </c>
      <c r="L64" s="236">
        <v>21</v>
      </c>
      <c r="M64" s="236">
        <f>G64*(1+L64/100)</f>
        <v>0</v>
      </c>
      <c r="N64" s="236">
        <v>7.0200000000000002E-3</v>
      </c>
      <c r="O64" s="236">
        <f>ROUND(E64*N64,2)</f>
        <v>0.01</v>
      </c>
      <c r="P64" s="236">
        <v>0</v>
      </c>
      <c r="Q64" s="236">
        <f>ROUND(E64*P64,2)</f>
        <v>0</v>
      </c>
      <c r="R64" s="236" t="s">
        <v>161</v>
      </c>
      <c r="S64" s="236" t="s">
        <v>115</v>
      </c>
      <c r="T64" s="237" t="s">
        <v>115</v>
      </c>
      <c r="U64" s="221">
        <v>1.0940000000000001</v>
      </c>
      <c r="V64" s="221">
        <f>ROUND(E64*U64,2)</f>
        <v>1.0900000000000001</v>
      </c>
      <c r="W64" s="221"/>
      <c r="X64" s="221" t="s">
        <v>116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117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2" t="s">
        <v>190</v>
      </c>
      <c r="D65" s="222"/>
      <c r="E65" s="223">
        <v>1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121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1">
        <v>19</v>
      </c>
      <c r="B66" s="232" t="s">
        <v>191</v>
      </c>
      <c r="C66" s="250" t="s">
        <v>192</v>
      </c>
      <c r="D66" s="233" t="s">
        <v>124</v>
      </c>
      <c r="E66" s="234">
        <v>8.0914800000000007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2.5249999999999999</v>
      </c>
      <c r="O66" s="236">
        <f>ROUND(E66*N66,2)</f>
        <v>20.43</v>
      </c>
      <c r="P66" s="236">
        <v>0</v>
      </c>
      <c r="Q66" s="236">
        <f>ROUND(E66*P66,2)</f>
        <v>0</v>
      </c>
      <c r="R66" s="236" t="s">
        <v>161</v>
      </c>
      <c r="S66" s="236" t="s">
        <v>115</v>
      </c>
      <c r="T66" s="237" t="s">
        <v>115</v>
      </c>
      <c r="U66" s="221">
        <v>1.3029999999999999</v>
      </c>
      <c r="V66" s="221">
        <f>ROUND(E66*U66,2)</f>
        <v>10.54</v>
      </c>
      <c r="W66" s="221"/>
      <c r="X66" s="221" t="s">
        <v>116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117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51" t="s">
        <v>166</v>
      </c>
      <c r="D67" s="239"/>
      <c r="E67" s="239"/>
      <c r="F67" s="239"/>
      <c r="G67" s="239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119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2" t="s">
        <v>193</v>
      </c>
      <c r="D68" s="222"/>
      <c r="E68" s="223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9"/>
      <c r="B69" s="220"/>
      <c r="C69" s="252" t="s">
        <v>194</v>
      </c>
      <c r="D69" s="222"/>
      <c r="E69" s="223">
        <v>5.8627799999999999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9"/>
      <c r="B70" s="220"/>
      <c r="C70" s="252" t="s">
        <v>195</v>
      </c>
      <c r="D70" s="222"/>
      <c r="E70" s="223">
        <v>2.2286999999999999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121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31">
        <v>20</v>
      </c>
      <c r="B71" s="232" t="s">
        <v>196</v>
      </c>
      <c r="C71" s="250" t="s">
        <v>197</v>
      </c>
      <c r="D71" s="233" t="s">
        <v>129</v>
      </c>
      <c r="E71" s="234">
        <v>39.0852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4.1799999999999997E-3</v>
      </c>
      <c r="O71" s="236">
        <f>ROUND(E71*N71,2)</f>
        <v>0.16</v>
      </c>
      <c r="P71" s="236">
        <v>0</v>
      </c>
      <c r="Q71" s="236">
        <f>ROUND(E71*P71,2)</f>
        <v>0</v>
      </c>
      <c r="R71" s="236" t="s">
        <v>161</v>
      </c>
      <c r="S71" s="236" t="s">
        <v>115</v>
      </c>
      <c r="T71" s="237" t="s">
        <v>115</v>
      </c>
      <c r="U71" s="221">
        <v>0.96299999999999997</v>
      </c>
      <c r="V71" s="221">
        <f>ROUND(E71*U71,2)</f>
        <v>37.64</v>
      </c>
      <c r="W71" s="221"/>
      <c r="X71" s="221" t="s">
        <v>116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117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9"/>
      <c r="B72" s="220"/>
      <c r="C72" s="252" t="s">
        <v>193</v>
      </c>
      <c r="D72" s="222"/>
      <c r="E72" s="223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2" t="s">
        <v>198</v>
      </c>
      <c r="D73" s="222"/>
      <c r="E73" s="223">
        <v>39.0852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121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0">
        <v>21</v>
      </c>
      <c r="B74" s="241" t="s">
        <v>199</v>
      </c>
      <c r="C74" s="253" t="s">
        <v>200</v>
      </c>
      <c r="D74" s="242" t="s">
        <v>179</v>
      </c>
      <c r="E74" s="243">
        <v>1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21</v>
      </c>
      <c r="M74" s="245">
        <f>G74*(1+L74/100)</f>
        <v>0</v>
      </c>
      <c r="N74" s="245">
        <v>0</v>
      </c>
      <c r="O74" s="245">
        <f>ROUND(E74*N74,2)</f>
        <v>0</v>
      </c>
      <c r="P74" s="245">
        <v>0</v>
      </c>
      <c r="Q74" s="245">
        <f>ROUND(E74*P74,2)</f>
        <v>0</v>
      </c>
      <c r="R74" s="245"/>
      <c r="S74" s="245" t="s">
        <v>115</v>
      </c>
      <c r="T74" s="246" t="s">
        <v>115</v>
      </c>
      <c r="U74" s="221">
        <v>0</v>
      </c>
      <c r="V74" s="221">
        <f>ROUND(E74*U74,2)</f>
        <v>0</v>
      </c>
      <c r="W74" s="221"/>
      <c r="X74" s="221" t="s">
        <v>116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117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31">
        <v>22</v>
      </c>
      <c r="B75" s="232" t="s">
        <v>201</v>
      </c>
      <c r="C75" s="250" t="s">
        <v>202</v>
      </c>
      <c r="D75" s="233" t="s">
        <v>174</v>
      </c>
      <c r="E75" s="234">
        <v>5.9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8.0000000000000007E-5</v>
      </c>
      <c r="O75" s="236">
        <f>ROUND(E75*N75,2)</f>
        <v>0</v>
      </c>
      <c r="P75" s="236">
        <v>0</v>
      </c>
      <c r="Q75" s="236">
        <f>ROUND(E75*P75,2)</f>
        <v>0</v>
      </c>
      <c r="R75" s="236"/>
      <c r="S75" s="236" t="s">
        <v>115</v>
      </c>
      <c r="T75" s="237" t="s">
        <v>115</v>
      </c>
      <c r="U75" s="221">
        <v>0.48099999999999998</v>
      </c>
      <c r="V75" s="221">
        <f>ROUND(E75*U75,2)</f>
        <v>2.84</v>
      </c>
      <c r="W75" s="221"/>
      <c r="X75" s="221" t="s">
        <v>116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117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2" t="s">
        <v>203</v>
      </c>
      <c r="D76" s="222"/>
      <c r="E76" s="223">
        <v>5.9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31">
        <v>23</v>
      </c>
      <c r="B77" s="232" t="s">
        <v>204</v>
      </c>
      <c r="C77" s="250" t="s">
        <v>205</v>
      </c>
      <c r="D77" s="233" t="s">
        <v>179</v>
      </c>
      <c r="E77" s="234">
        <v>2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9.11E-3</v>
      </c>
      <c r="O77" s="236">
        <f>ROUND(E77*N77,2)</f>
        <v>0.02</v>
      </c>
      <c r="P77" s="236">
        <v>0</v>
      </c>
      <c r="Q77" s="236">
        <f>ROUND(E77*P77,2)</f>
        <v>0</v>
      </c>
      <c r="R77" s="236"/>
      <c r="S77" s="236" t="s">
        <v>206</v>
      </c>
      <c r="T77" s="237" t="s">
        <v>115</v>
      </c>
      <c r="U77" s="221">
        <v>2.4649999999999999</v>
      </c>
      <c r="V77" s="221">
        <f>ROUND(E77*U77,2)</f>
        <v>4.93</v>
      </c>
      <c r="W77" s="221"/>
      <c r="X77" s="221" t="s">
        <v>116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117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52" t="s">
        <v>207</v>
      </c>
      <c r="D78" s="222"/>
      <c r="E78" s="223">
        <v>1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121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2" t="s">
        <v>208</v>
      </c>
      <c r="D79" s="222"/>
      <c r="E79" s="223">
        <v>1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121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31">
        <v>24</v>
      </c>
      <c r="B80" s="232" t="s">
        <v>209</v>
      </c>
      <c r="C80" s="250" t="s">
        <v>210</v>
      </c>
      <c r="D80" s="233" t="s">
        <v>174</v>
      </c>
      <c r="E80" s="234">
        <v>6.49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1.29E-2</v>
      </c>
      <c r="O80" s="236">
        <f>ROUND(E80*N80,2)</f>
        <v>0.08</v>
      </c>
      <c r="P80" s="236">
        <v>0</v>
      </c>
      <c r="Q80" s="236">
        <f>ROUND(E80*P80,2)</f>
        <v>0</v>
      </c>
      <c r="R80" s="236"/>
      <c r="S80" s="236" t="s">
        <v>206</v>
      </c>
      <c r="T80" s="237" t="s">
        <v>115</v>
      </c>
      <c r="U80" s="221">
        <v>0</v>
      </c>
      <c r="V80" s="221">
        <f>ROUND(E80*U80,2)</f>
        <v>0</v>
      </c>
      <c r="W80" s="221"/>
      <c r="X80" s="221" t="s">
        <v>211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212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52" t="s">
        <v>213</v>
      </c>
      <c r="D81" s="222"/>
      <c r="E81" s="223">
        <v>6.49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121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40">
        <v>25</v>
      </c>
      <c r="B82" s="241" t="s">
        <v>214</v>
      </c>
      <c r="C82" s="253" t="s">
        <v>215</v>
      </c>
      <c r="D82" s="242" t="s">
        <v>179</v>
      </c>
      <c r="E82" s="243">
        <v>1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21</v>
      </c>
      <c r="M82" s="245">
        <f>G82*(1+L82/100)</f>
        <v>0</v>
      </c>
      <c r="N82" s="245">
        <v>1.24</v>
      </c>
      <c r="O82" s="245">
        <f>ROUND(E82*N82,2)</f>
        <v>1.24</v>
      </c>
      <c r="P82" s="245">
        <v>0</v>
      </c>
      <c r="Q82" s="245">
        <f>ROUND(E82*P82,2)</f>
        <v>0</v>
      </c>
      <c r="R82" s="245"/>
      <c r="S82" s="245" t="s">
        <v>206</v>
      </c>
      <c r="T82" s="246" t="s">
        <v>216</v>
      </c>
      <c r="U82" s="221">
        <v>0</v>
      </c>
      <c r="V82" s="221">
        <f>ROUND(E82*U82,2)</f>
        <v>0</v>
      </c>
      <c r="W82" s="221"/>
      <c r="X82" s="221" t="s">
        <v>211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212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0">
        <v>26</v>
      </c>
      <c r="B83" s="241" t="s">
        <v>217</v>
      </c>
      <c r="C83" s="253" t="s">
        <v>218</v>
      </c>
      <c r="D83" s="242" t="s">
        <v>179</v>
      </c>
      <c r="E83" s="243">
        <v>1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21</v>
      </c>
      <c r="M83" s="245">
        <f>G83*(1+L83/100)</f>
        <v>0</v>
      </c>
      <c r="N83" s="245">
        <v>2.1999999999999999E-2</v>
      </c>
      <c r="O83" s="245">
        <f>ROUND(E83*N83,2)</f>
        <v>0.02</v>
      </c>
      <c r="P83" s="245">
        <v>0</v>
      </c>
      <c r="Q83" s="245">
        <f>ROUND(E83*P83,2)</f>
        <v>0</v>
      </c>
      <c r="R83" s="245"/>
      <c r="S83" s="245" t="s">
        <v>206</v>
      </c>
      <c r="T83" s="246" t="s">
        <v>115</v>
      </c>
      <c r="U83" s="221">
        <v>0</v>
      </c>
      <c r="V83" s="221">
        <f>ROUND(E83*U83,2)</f>
        <v>0</v>
      </c>
      <c r="W83" s="221"/>
      <c r="X83" s="221" t="s">
        <v>211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212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0">
        <v>27</v>
      </c>
      <c r="B84" s="241" t="s">
        <v>219</v>
      </c>
      <c r="C84" s="253" t="s">
        <v>220</v>
      </c>
      <c r="D84" s="242" t="s">
        <v>179</v>
      </c>
      <c r="E84" s="243">
        <v>1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21</v>
      </c>
      <c r="M84" s="245">
        <f>G84*(1+L84/100)</f>
        <v>0</v>
      </c>
      <c r="N84" s="245">
        <v>2.3E-3</v>
      </c>
      <c r="O84" s="245">
        <f>ROUND(E84*N84,2)</f>
        <v>0</v>
      </c>
      <c r="P84" s="245">
        <v>0</v>
      </c>
      <c r="Q84" s="245">
        <f>ROUND(E84*P84,2)</f>
        <v>0</v>
      </c>
      <c r="R84" s="245"/>
      <c r="S84" s="245" t="s">
        <v>206</v>
      </c>
      <c r="T84" s="246" t="s">
        <v>115</v>
      </c>
      <c r="U84" s="221">
        <v>0</v>
      </c>
      <c r="V84" s="221">
        <f>ROUND(E84*U84,2)</f>
        <v>0</v>
      </c>
      <c r="W84" s="221"/>
      <c r="X84" s="221" t="s">
        <v>211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212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0">
        <v>28</v>
      </c>
      <c r="B85" s="241" t="s">
        <v>221</v>
      </c>
      <c r="C85" s="253" t="s">
        <v>222</v>
      </c>
      <c r="D85" s="242" t="s">
        <v>179</v>
      </c>
      <c r="E85" s="243">
        <v>1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21</v>
      </c>
      <c r="M85" s="245">
        <f>G85*(1+L85/100)</f>
        <v>0</v>
      </c>
      <c r="N85" s="245">
        <v>7.2000000000000005E-4</v>
      </c>
      <c r="O85" s="245">
        <f>ROUND(E85*N85,2)</f>
        <v>0</v>
      </c>
      <c r="P85" s="245">
        <v>0</v>
      </c>
      <c r="Q85" s="245">
        <f>ROUND(E85*P85,2)</f>
        <v>0</v>
      </c>
      <c r="R85" s="245"/>
      <c r="S85" s="245" t="s">
        <v>206</v>
      </c>
      <c r="T85" s="246" t="s">
        <v>115</v>
      </c>
      <c r="U85" s="221">
        <v>0</v>
      </c>
      <c r="V85" s="221">
        <f>ROUND(E85*U85,2)</f>
        <v>0</v>
      </c>
      <c r="W85" s="221"/>
      <c r="X85" s="221" t="s">
        <v>211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212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 x14ac:dyDescent="0.25">
      <c r="A86" s="231">
        <v>29</v>
      </c>
      <c r="B86" s="232" t="s">
        <v>223</v>
      </c>
      <c r="C86" s="250" t="s">
        <v>224</v>
      </c>
      <c r="D86" s="233" t="s">
        <v>179</v>
      </c>
      <c r="E86" s="234">
        <v>1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6">
        <v>9.7000000000000003E-2</v>
      </c>
      <c r="O86" s="236">
        <f>ROUND(E86*N86,2)</f>
        <v>0.1</v>
      </c>
      <c r="P86" s="236">
        <v>0</v>
      </c>
      <c r="Q86" s="236">
        <f>ROUND(E86*P86,2)</f>
        <v>0</v>
      </c>
      <c r="R86" s="236" t="s">
        <v>225</v>
      </c>
      <c r="S86" s="236" t="s">
        <v>115</v>
      </c>
      <c r="T86" s="237" t="s">
        <v>115</v>
      </c>
      <c r="U86" s="221">
        <v>0</v>
      </c>
      <c r="V86" s="221">
        <f>ROUND(E86*U86,2)</f>
        <v>0</v>
      </c>
      <c r="W86" s="221"/>
      <c r="X86" s="221" t="s">
        <v>211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212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52" t="s">
        <v>226</v>
      </c>
      <c r="D87" s="222"/>
      <c r="E87" s="223">
        <v>1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121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31">
        <v>30</v>
      </c>
      <c r="B88" s="232" t="s">
        <v>227</v>
      </c>
      <c r="C88" s="250" t="s">
        <v>228</v>
      </c>
      <c r="D88" s="233" t="s">
        <v>179</v>
      </c>
      <c r="E88" s="234">
        <v>1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6.8000000000000005E-2</v>
      </c>
      <c r="O88" s="236">
        <f>ROUND(E88*N88,2)</f>
        <v>7.0000000000000007E-2</v>
      </c>
      <c r="P88" s="236">
        <v>0</v>
      </c>
      <c r="Q88" s="236">
        <f>ROUND(E88*P88,2)</f>
        <v>0</v>
      </c>
      <c r="R88" s="236" t="s">
        <v>225</v>
      </c>
      <c r="S88" s="236" t="s">
        <v>115</v>
      </c>
      <c r="T88" s="237" t="s">
        <v>115</v>
      </c>
      <c r="U88" s="221">
        <v>0</v>
      </c>
      <c r="V88" s="221">
        <f>ROUND(E88*U88,2)</f>
        <v>0</v>
      </c>
      <c r="W88" s="221"/>
      <c r="X88" s="221" t="s">
        <v>211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212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52" t="s">
        <v>190</v>
      </c>
      <c r="D89" s="222"/>
      <c r="E89" s="223">
        <v>1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121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0.399999999999999" outlineLevel="1" x14ac:dyDescent="0.25">
      <c r="A90" s="231">
        <v>31</v>
      </c>
      <c r="B90" s="232" t="s">
        <v>229</v>
      </c>
      <c r="C90" s="250" t="s">
        <v>230</v>
      </c>
      <c r="D90" s="233" t="s">
        <v>179</v>
      </c>
      <c r="E90" s="234">
        <v>1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6">
        <v>0.58499999999999996</v>
      </c>
      <c r="O90" s="236">
        <f>ROUND(E90*N90,2)</f>
        <v>0.59</v>
      </c>
      <c r="P90" s="236">
        <v>0</v>
      </c>
      <c r="Q90" s="236">
        <f>ROUND(E90*P90,2)</f>
        <v>0</v>
      </c>
      <c r="R90" s="236" t="s">
        <v>225</v>
      </c>
      <c r="S90" s="236" t="s">
        <v>115</v>
      </c>
      <c r="T90" s="237" t="s">
        <v>115</v>
      </c>
      <c r="U90" s="221">
        <v>0</v>
      </c>
      <c r="V90" s="221">
        <f>ROUND(E90*U90,2)</f>
        <v>0</v>
      </c>
      <c r="W90" s="221"/>
      <c r="X90" s="221" t="s">
        <v>211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212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52" t="s">
        <v>190</v>
      </c>
      <c r="D91" s="222"/>
      <c r="E91" s="223">
        <v>1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121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31">
        <v>32</v>
      </c>
      <c r="B92" s="232" t="s">
        <v>231</v>
      </c>
      <c r="C92" s="250" t="s">
        <v>232</v>
      </c>
      <c r="D92" s="233" t="s">
        <v>179</v>
      </c>
      <c r="E92" s="234">
        <v>1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0.5</v>
      </c>
      <c r="O92" s="236">
        <f>ROUND(E92*N92,2)</f>
        <v>0.5</v>
      </c>
      <c r="P92" s="236">
        <v>0</v>
      </c>
      <c r="Q92" s="236">
        <f>ROUND(E92*P92,2)</f>
        <v>0</v>
      </c>
      <c r="R92" s="236" t="s">
        <v>225</v>
      </c>
      <c r="S92" s="236" t="s">
        <v>115</v>
      </c>
      <c r="T92" s="237" t="s">
        <v>115</v>
      </c>
      <c r="U92" s="221">
        <v>0</v>
      </c>
      <c r="V92" s="221">
        <f>ROUND(E92*U92,2)</f>
        <v>0</v>
      </c>
      <c r="W92" s="221"/>
      <c r="X92" s="221" t="s">
        <v>211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212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2" t="s">
        <v>190</v>
      </c>
      <c r="D93" s="222"/>
      <c r="E93" s="223">
        <v>1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25" t="s">
        <v>109</v>
      </c>
      <c r="B94" s="226" t="s">
        <v>68</v>
      </c>
      <c r="C94" s="249" t="s">
        <v>69</v>
      </c>
      <c r="D94" s="227"/>
      <c r="E94" s="228"/>
      <c r="F94" s="229"/>
      <c r="G94" s="229">
        <f>SUMIF(AG95:AG96,"&lt;&gt;NOR",G95:G96)</f>
        <v>0</v>
      </c>
      <c r="H94" s="229"/>
      <c r="I94" s="229">
        <f>SUM(I95:I96)</f>
        <v>0</v>
      </c>
      <c r="J94" s="229"/>
      <c r="K94" s="229">
        <f>SUM(K95:K96)</f>
        <v>0</v>
      </c>
      <c r="L94" s="229"/>
      <c r="M94" s="229">
        <f>SUM(M95:M96)</f>
        <v>0</v>
      </c>
      <c r="N94" s="229"/>
      <c r="O94" s="229">
        <f>SUM(O95:O96)</f>
        <v>101.22</v>
      </c>
      <c r="P94" s="229"/>
      <c r="Q94" s="229">
        <f>SUM(Q95:Q96)</f>
        <v>0</v>
      </c>
      <c r="R94" s="229"/>
      <c r="S94" s="229"/>
      <c r="T94" s="230"/>
      <c r="U94" s="224"/>
      <c r="V94" s="224">
        <f>SUM(V95:V96)</f>
        <v>0</v>
      </c>
      <c r="W94" s="224"/>
      <c r="X94" s="224"/>
      <c r="AG94" t="s">
        <v>110</v>
      </c>
    </row>
    <row r="95" spans="1:60" outlineLevel="1" x14ac:dyDescent="0.25">
      <c r="A95" s="231">
        <v>33</v>
      </c>
      <c r="B95" s="232" t="s">
        <v>233</v>
      </c>
      <c r="C95" s="250" t="s">
        <v>234</v>
      </c>
      <c r="D95" s="233" t="s">
        <v>174</v>
      </c>
      <c r="E95" s="234">
        <v>19.5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5.1905599999999996</v>
      </c>
      <c r="O95" s="236">
        <f>ROUND(E95*N95,2)</f>
        <v>101.22</v>
      </c>
      <c r="P95" s="236">
        <v>0</v>
      </c>
      <c r="Q95" s="236">
        <f>ROUND(E95*P95,2)</f>
        <v>0</v>
      </c>
      <c r="R95" s="236"/>
      <c r="S95" s="236" t="s">
        <v>206</v>
      </c>
      <c r="T95" s="237" t="s">
        <v>216</v>
      </c>
      <c r="U95" s="221">
        <v>0</v>
      </c>
      <c r="V95" s="221">
        <f>ROUND(E95*U95,2)</f>
        <v>0</v>
      </c>
      <c r="W95" s="221"/>
      <c r="X95" s="221" t="s">
        <v>235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236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52" t="s">
        <v>237</v>
      </c>
      <c r="D96" s="222"/>
      <c r="E96" s="223">
        <v>19.5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121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5">
      <c r="A97" s="225" t="s">
        <v>109</v>
      </c>
      <c r="B97" s="226" t="s">
        <v>72</v>
      </c>
      <c r="C97" s="249" t="s">
        <v>73</v>
      </c>
      <c r="D97" s="227"/>
      <c r="E97" s="228"/>
      <c r="F97" s="229"/>
      <c r="G97" s="229">
        <f>SUMIF(AG98:AG99,"&lt;&gt;NOR",G98:G99)</f>
        <v>0</v>
      </c>
      <c r="H97" s="229"/>
      <c r="I97" s="229">
        <f>SUM(I98:I99)</f>
        <v>0</v>
      </c>
      <c r="J97" s="229"/>
      <c r="K97" s="229">
        <f>SUM(K98:K99)</f>
        <v>0</v>
      </c>
      <c r="L97" s="229"/>
      <c r="M97" s="229">
        <f>SUM(M98:M99)</f>
        <v>0</v>
      </c>
      <c r="N97" s="229"/>
      <c r="O97" s="229">
        <f>SUM(O98:O99)</f>
        <v>1.08</v>
      </c>
      <c r="P97" s="229"/>
      <c r="Q97" s="229">
        <f>SUM(Q98:Q99)</f>
        <v>0</v>
      </c>
      <c r="R97" s="229"/>
      <c r="S97" s="229"/>
      <c r="T97" s="230"/>
      <c r="U97" s="224"/>
      <c r="V97" s="224">
        <f>SUM(V98:V99)</f>
        <v>4.4800000000000004</v>
      </c>
      <c r="W97" s="224"/>
      <c r="X97" s="224"/>
      <c r="AG97" t="s">
        <v>110</v>
      </c>
    </row>
    <row r="98" spans="1:60" outlineLevel="1" x14ac:dyDescent="0.25">
      <c r="A98" s="231">
        <v>34</v>
      </c>
      <c r="B98" s="232" t="s">
        <v>238</v>
      </c>
      <c r="C98" s="250" t="s">
        <v>239</v>
      </c>
      <c r="D98" s="233" t="s">
        <v>240</v>
      </c>
      <c r="E98" s="234">
        <v>33.799999999999997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3.184E-2</v>
      </c>
      <c r="O98" s="236">
        <f>ROUND(E98*N98,2)</f>
        <v>1.08</v>
      </c>
      <c r="P98" s="236">
        <v>0</v>
      </c>
      <c r="Q98" s="236">
        <f>ROUND(E98*P98,2)</f>
        <v>0</v>
      </c>
      <c r="R98" s="236" t="s">
        <v>161</v>
      </c>
      <c r="S98" s="236" t="s">
        <v>115</v>
      </c>
      <c r="T98" s="237" t="s">
        <v>115</v>
      </c>
      <c r="U98" s="221">
        <v>0.13269</v>
      </c>
      <c r="V98" s="221">
        <f>ROUND(E98*U98,2)</f>
        <v>4.4800000000000004</v>
      </c>
      <c r="W98" s="221"/>
      <c r="X98" s="221" t="s">
        <v>116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117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2" t="s">
        <v>241</v>
      </c>
      <c r="D99" s="222"/>
      <c r="E99" s="223">
        <v>33.799999999999997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121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5">
      <c r="A100" s="225" t="s">
        <v>109</v>
      </c>
      <c r="B100" s="226" t="s">
        <v>74</v>
      </c>
      <c r="C100" s="249" t="s">
        <v>75</v>
      </c>
      <c r="D100" s="227"/>
      <c r="E100" s="228"/>
      <c r="F100" s="229"/>
      <c r="G100" s="229">
        <f>SUMIF(AG101:AG105,"&lt;&gt;NOR",G101:G105)</f>
        <v>0</v>
      </c>
      <c r="H100" s="229"/>
      <c r="I100" s="229">
        <f>SUM(I101:I105)</f>
        <v>0</v>
      </c>
      <c r="J100" s="229"/>
      <c r="K100" s="229">
        <f>SUM(K101:K105)</f>
        <v>0</v>
      </c>
      <c r="L100" s="229"/>
      <c r="M100" s="229">
        <f>SUM(M101:M105)</f>
        <v>0</v>
      </c>
      <c r="N100" s="229"/>
      <c r="O100" s="229">
        <f>SUM(O101:O105)</f>
        <v>0.01</v>
      </c>
      <c r="P100" s="229"/>
      <c r="Q100" s="229">
        <f>SUM(Q101:Q105)</f>
        <v>0.63</v>
      </c>
      <c r="R100" s="229"/>
      <c r="S100" s="229"/>
      <c r="T100" s="230"/>
      <c r="U100" s="224"/>
      <c r="V100" s="224">
        <f>SUM(V101:V105)</f>
        <v>4.93</v>
      </c>
      <c r="W100" s="224"/>
      <c r="X100" s="224"/>
      <c r="AG100" t="s">
        <v>110</v>
      </c>
    </row>
    <row r="101" spans="1:60" outlineLevel="1" x14ac:dyDescent="0.25">
      <c r="A101" s="231">
        <v>35</v>
      </c>
      <c r="B101" s="232" t="s">
        <v>242</v>
      </c>
      <c r="C101" s="250" t="s">
        <v>243</v>
      </c>
      <c r="D101" s="233" t="s">
        <v>174</v>
      </c>
      <c r="E101" s="234">
        <v>10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5.9000000000000003E-4</v>
      </c>
      <c r="O101" s="236">
        <f>ROUND(E101*N101,2)</f>
        <v>0.01</v>
      </c>
      <c r="P101" s="236">
        <v>6.3E-2</v>
      </c>
      <c r="Q101" s="236">
        <f>ROUND(E101*P101,2)</f>
        <v>0.63</v>
      </c>
      <c r="R101" s="236" t="s">
        <v>244</v>
      </c>
      <c r="S101" s="236" t="s">
        <v>115</v>
      </c>
      <c r="T101" s="237" t="s">
        <v>115</v>
      </c>
      <c r="U101" s="221">
        <v>0.49299999999999999</v>
      </c>
      <c r="V101" s="221">
        <f>ROUND(E101*U101,2)</f>
        <v>4.93</v>
      </c>
      <c r="W101" s="221"/>
      <c r="X101" s="221" t="s">
        <v>116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1" t="s">
        <v>245</v>
      </c>
      <c r="D102" s="239"/>
      <c r="E102" s="239"/>
      <c r="F102" s="239"/>
      <c r="G102" s="239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119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2" t="s">
        <v>246</v>
      </c>
      <c r="D103" s="222"/>
      <c r="E103" s="223">
        <v>10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31">
        <v>36</v>
      </c>
      <c r="B104" s="232" t="s">
        <v>247</v>
      </c>
      <c r="C104" s="250" t="s">
        <v>248</v>
      </c>
      <c r="D104" s="233" t="s">
        <v>249</v>
      </c>
      <c r="E104" s="234">
        <v>1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/>
      <c r="S104" s="236" t="s">
        <v>206</v>
      </c>
      <c r="T104" s="237" t="s">
        <v>216</v>
      </c>
      <c r="U104" s="221">
        <v>0</v>
      </c>
      <c r="V104" s="221">
        <f>ROUND(E104*U104,2)</f>
        <v>0</v>
      </c>
      <c r="W104" s="221"/>
      <c r="X104" s="221" t="s">
        <v>116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54" t="s">
        <v>250</v>
      </c>
      <c r="D105" s="247"/>
      <c r="E105" s="247"/>
      <c r="F105" s="247"/>
      <c r="G105" s="247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251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5">
      <c r="A106" s="225" t="s">
        <v>109</v>
      </c>
      <c r="B106" s="226" t="s">
        <v>76</v>
      </c>
      <c r="C106" s="249" t="s">
        <v>77</v>
      </c>
      <c r="D106" s="227"/>
      <c r="E106" s="228"/>
      <c r="F106" s="229"/>
      <c r="G106" s="229">
        <f>SUMIF(AG107:AG108,"&lt;&gt;NOR",G107:G108)</f>
        <v>0</v>
      </c>
      <c r="H106" s="229"/>
      <c r="I106" s="229">
        <f>SUM(I107:I108)</f>
        <v>0</v>
      </c>
      <c r="J106" s="229"/>
      <c r="K106" s="229">
        <f>SUM(K107:K108)</f>
        <v>0</v>
      </c>
      <c r="L106" s="229"/>
      <c r="M106" s="229">
        <f>SUM(M107:M108)</f>
        <v>0</v>
      </c>
      <c r="N106" s="229"/>
      <c r="O106" s="229">
        <f>SUM(O107:O108)</f>
        <v>0</v>
      </c>
      <c r="P106" s="229"/>
      <c r="Q106" s="229">
        <f>SUM(Q107:Q108)</f>
        <v>0</v>
      </c>
      <c r="R106" s="229"/>
      <c r="S106" s="229"/>
      <c r="T106" s="230"/>
      <c r="U106" s="224"/>
      <c r="V106" s="224">
        <f>SUM(V107:V108)</f>
        <v>8.02</v>
      </c>
      <c r="W106" s="224"/>
      <c r="X106" s="224"/>
      <c r="AG106" t="s">
        <v>110</v>
      </c>
    </row>
    <row r="107" spans="1:60" outlineLevel="1" x14ac:dyDescent="0.25">
      <c r="A107" s="231">
        <v>37</v>
      </c>
      <c r="B107" s="232" t="s">
        <v>252</v>
      </c>
      <c r="C107" s="250" t="s">
        <v>253</v>
      </c>
      <c r="D107" s="233" t="s">
        <v>170</v>
      </c>
      <c r="E107" s="234">
        <v>37.929070000000003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6" t="s">
        <v>161</v>
      </c>
      <c r="S107" s="236" t="s">
        <v>115</v>
      </c>
      <c r="T107" s="237" t="s">
        <v>115</v>
      </c>
      <c r="U107" s="221">
        <v>0.21149999999999999</v>
      </c>
      <c r="V107" s="221">
        <f>ROUND(E107*U107,2)</f>
        <v>8.02</v>
      </c>
      <c r="W107" s="221"/>
      <c r="X107" s="221" t="s">
        <v>254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255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51" t="s">
        <v>256</v>
      </c>
      <c r="D108" s="239"/>
      <c r="E108" s="239"/>
      <c r="F108" s="239"/>
      <c r="G108" s="239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119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5">
      <c r="A109" s="225" t="s">
        <v>109</v>
      </c>
      <c r="B109" s="226" t="s">
        <v>78</v>
      </c>
      <c r="C109" s="249" t="s">
        <v>79</v>
      </c>
      <c r="D109" s="227"/>
      <c r="E109" s="228"/>
      <c r="F109" s="229"/>
      <c r="G109" s="229">
        <f>SUMIF(AG110:AG114,"&lt;&gt;NOR",G110:G114)</f>
        <v>0</v>
      </c>
      <c r="H109" s="229"/>
      <c r="I109" s="229">
        <f>SUM(I110:I114)</f>
        <v>0</v>
      </c>
      <c r="J109" s="229"/>
      <c r="K109" s="229">
        <f>SUM(K110:K114)</f>
        <v>0</v>
      </c>
      <c r="L109" s="229"/>
      <c r="M109" s="229">
        <f>SUM(M110:M114)</f>
        <v>0</v>
      </c>
      <c r="N109" s="229"/>
      <c r="O109" s="229">
        <f>SUM(O110:O114)</f>
        <v>0</v>
      </c>
      <c r="P109" s="229"/>
      <c r="Q109" s="229">
        <f>SUM(Q110:Q114)</f>
        <v>0</v>
      </c>
      <c r="R109" s="229"/>
      <c r="S109" s="229"/>
      <c r="T109" s="230"/>
      <c r="U109" s="224"/>
      <c r="V109" s="224">
        <f>SUM(V110:V114)</f>
        <v>1.43</v>
      </c>
      <c r="W109" s="224"/>
      <c r="X109" s="224"/>
      <c r="AG109" t="s">
        <v>110</v>
      </c>
    </row>
    <row r="110" spans="1:60" outlineLevel="1" x14ac:dyDescent="0.25">
      <c r="A110" s="240">
        <v>38</v>
      </c>
      <c r="B110" s="241" t="s">
        <v>257</v>
      </c>
      <c r="C110" s="253" t="s">
        <v>258</v>
      </c>
      <c r="D110" s="242" t="s">
        <v>170</v>
      </c>
      <c r="E110" s="243">
        <v>0.63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21</v>
      </c>
      <c r="M110" s="245">
        <f>G110*(1+L110/100)</f>
        <v>0</v>
      </c>
      <c r="N110" s="245">
        <v>0</v>
      </c>
      <c r="O110" s="245">
        <f>ROUND(E110*N110,2)</f>
        <v>0</v>
      </c>
      <c r="P110" s="245">
        <v>0</v>
      </c>
      <c r="Q110" s="245">
        <f>ROUND(E110*P110,2)</f>
        <v>0</v>
      </c>
      <c r="R110" s="245" t="s">
        <v>244</v>
      </c>
      <c r="S110" s="245" t="s">
        <v>115</v>
      </c>
      <c r="T110" s="246" t="s">
        <v>115</v>
      </c>
      <c r="U110" s="221">
        <v>0.49</v>
      </c>
      <c r="V110" s="221">
        <f>ROUND(E110*U110,2)</f>
        <v>0.31</v>
      </c>
      <c r="W110" s="221"/>
      <c r="X110" s="221" t="s">
        <v>259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260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40">
        <v>39</v>
      </c>
      <c r="B111" s="241" t="s">
        <v>261</v>
      </c>
      <c r="C111" s="253" t="s">
        <v>262</v>
      </c>
      <c r="D111" s="242" t="s">
        <v>170</v>
      </c>
      <c r="E111" s="243">
        <v>11.97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21</v>
      </c>
      <c r="M111" s="245">
        <f>G111*(1+L111/100)</f>
        <v>0</v>
      </c>
      <c r="N111" s="245">
        <v>0</v>
      </c>
      <c r="O111" s="245">
        <f>ROUND(E111*N111,2)</f>
        <v>0</v>
      </c>
      <c r="P111" s="245">
        <v>0</v>
      </c>
      <c r="Q111" s="245">
        <f>ROUND(E111*P111,2)</f>
        <v>0</v>
      </c>
      <c r="R111" s="245" t="s">
        <v>244</v>
      </c>
      <c r="S111" s="245" t="s">
        <v>115</v>
      </c>
      <c r="T111" s="246" t="s">
        <v>115</v>
      </c>
      <c r="U111" s="221">
        <v>0</v>
      </c>
      <c r="V111" s="221">
        <f>ROUND(E111*U111,2)</f>
        <v>0</v>
      </c>
      <c r="W111" s="221"/>
      <c r="X111" s="221" t="s">
        <v>259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260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40">
        <v>40</v>
      </c>
      <c r="B112" s="241" t="s">
        <v>263</v>
      </c>
      <c r="C112" s="253" t="s">
        <v>264</v>
      </c>
      <c r="D112" s="242" t="s">
        <v>170</v>
      </c>
      <c r="E112" s="243">
        <v>0.63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21</v>
      </c>
      <c r="M112" s="245">
        <f>G112*(1+L112/100)</f>
        <v>0</v>
      </c>
      <c r="N112" s="245">
        <v>0</v>
      </c>
      <c r="O112" s="245">
        <f>ROUND(E112*N112,2)</f>
        <v>0</v>
      </c>
      <c r="P112" s="245">
        <v>0</v>
      </c>
      <c r="Q112" s="245">
        <f>ROUND(E112*P112,2)</f>
        <v>0</v>
      </c>
      <c r="R112" s="245" t="s">
        <v>244</v>
      </c>
      <c r="S112" s="245" t="s">
        <v>115</v>
      </c>
      <c r="T112" s="246" t="s">
        <v>115</v>
      </c>
      <c r="U112" s="221">
        <v>0.94199999999999995</v>
      </c>
      <c r="V112" s="221">
        <f>ROUND(E112*U112,2)</f>
        <v>0.59</v>
      </c>
      <c r="W112" s="221"/>
      <c r="X112" s="221" t="s">
        <v>259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260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40">
        <v>41</v>
      </c>
      <c r="B113" s="241" t="s">
        <v>265</v>
      </c>
      <c r="C113" s="253" t="s">
        <v>266</v>
      </c>
      <c r="D113" s="242" t="s">
        <v>170</v>
      </c>
      <c r="E113" s="243">
        <v>5.04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21</v>
      </c>
      <c r="M113" s="245">
        <f>G113*(1+L113/100)</f>
        <v>0</v>
      </c>
      <c r="N113" s="245">
        <v>0</v>
      </c>
      <c r="O113" s="245">
        <f>ROUND(E113*N113,2)</f>
        <v>0</v>
      </c>
      <c r="P113" s="245">
        <v>0</v>
      </c>
      <c r="Q113" s="245">
        <f>ROUND(E113*P113,2)</f>
        <v>0</v>
      </c>
      <c r="R113" s="245" t="s">
        <v>244</v>
      </c>
      <c r="S113" s="245" t="s">
        <v>115</v>
      </c>
      <c r="T113" s="246" t="s">
        <v>115</v>
      </c>
      <c r="U113" s="221">
        <v>0.105</v>
      </c>
      <c r="V113" s="221">
        <f>ROUND(E113*U113,2)</f>
        <v>0.53</v>
      </c>
      <c r="W113" s="221"/>
      <c r="X113" s="221" t="s">
        <v>259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260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31">
        <v>42</v>
      </c>
      <c r="B114" s="232" t="s">
        <v>267</v>
      </c>
      <c r="C114" s="250" t="s">
        <v>268</v>
      </c>
      <c r="D114" s="233" t="s">
        <v>170</v>
      </c>
      <c r="E114" s="234">
        <v>0.63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6"/>
      <c r="S114" s="236" t="s">
        <v>206</v>
      </c>
      <c r="T114" s="237" t="s">
        <v>216</v>
      </c>
      <c r="U114" s="221">
        <v>0</v>
      </c>
      <c r="V114" s="221">
        <f>ROUND(E114*U114,2)</f>
        <v>0</v>
      </c>
      <c r="W114" s="221"/>
      <c r="X114" s="221" t="s">
        <v>259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260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5">
      <c r="A115" s="3"/>
      <c r="B115" s="4"/>
      <c r="C115" s="255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v>15</v>
      </c>
      <c r="AF115">
        <v>21</v>
      </c>
      <c r="AG115" t="s">
        <v>96</v>
      </c>
    </row>
    <row r="116" spans="1:60" x14ac:dyDescent="0.25">
      <c r="A116" s="215"/>
      <c r="B116" s="216" t="s">
        <v>29</v>
      </c>
      <c r="C116" s="256"/>
      <c r="D116" s="217"/>
      <c r="E116" s="218"/>
      <c r="F116" s="218"/>
      <c r="G116" s="248">
        <f>G8+G41+G51+G94+G97+G100+G106+G109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f>SUMIF(L7:L114,AE115,G7:G114)</f>
        <v>0</v>
      </c>
      <c r="AF116">
        <f>SUMIF(L7:L114,AF115,G7:G114)</f>
        <v>0</v>
      </c>
      <c r="AG116" t="s">
        <v>269</v>
      </c>
    </row>
    <row r="117" spans="1:60" x14ac:dyDescent="0.25">
      <c r="C117" s="257"/>
      <c r="D117" s="10"/>
      <c r="AG117" t="s">
        <v>270</v>
      </c>
    </row>
    <row r="118" spans="1:60" x14ac:dyDescent="0.25">
      <c r="D118" s="10"/>
    </row>
    <row r="119" spans="1:60" x14ac:dyDescent="0.25">
      <c r="D119" s="10"/>
    </row>
    <row r="120" spans="1:60" x14ac:dyDescent="0.25">
      <c r="D120" s="10"/>
    </row>
    <row r="121" spans="1:60" x14ac:dyDescent="0.25">
      <c r="D121" s="10"/>
    </row>
    <row r="122" spans="1:60" x14ac:dyDescent="0.25">
      <c r="D122" s="10"/>
    </row>
    <row r="123" spans="1:60" x14ac:dyDescent="0.25">
      <c r="D123" s="10"/>
    </row>
    <row r="124" spans="1:60" x14ac:dyDescent="0.25">
      <c r="D124" s="10"/>
    </row>
    <row r="125" spans="1:60" x14ac:dyDescent="0.25">
      <c r="D125" s="10"/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uhvXhpfy9CLeEWaCbdKCXrOJVSuRdMflnDXZSMW0RfhHL8RGSdTxdXsrePJg6U3wHA/rn7PQV+1EyiiMZ1LCqA==" saltValue="OvAMi8vvqBJCieoVKf+0Tw==" spinCount="100000" sheet="1"/>
  <mergeCells count="23">
    <mergeCell ref="C61:G61"/>
    <mergeCell ref="C67:G67"/>
    <mergeCell ref="C102:G102"/>
    <mergeCell ref="C105:G105"/>
    <mergeCell ref="C108:G108"/>
    <mergeCell ref="C43:G43"/>
    <mergeCell ref="C46:G46"/>
    <mergeCell ref="C49:G49"/>
    <mergeCell ref="C53:G53"/>
    <mergeCell ref="C56:G56"/>
    <mergeCell ref="C59:G59"/>
    <mergeCell ref="C16:G16"/>
    <mergeCell ref="C19:G19"/>
    <mergeCell ref="C22:G22"/>
    <mergeCell ref="C26:G26"/>
    <mergeCell ref="C31:G31"/>
    <mergeCell ref="C37:G37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BFBF5-CECE-4559-B201-91A24CF40B1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83</v>
      </c>
      <c r="B1" s="197"/>
      <c r="C1" s="197"/>
      <c r="D1" s="197"/>
      <c r="E1" s="197"/>
      <c r="F1" s="197"/>
      <c r="G1" s="197"/>
      <c r="AG1" t="s">
        <v>84</v>
      </c>
    </row>
    <row r="2" spans="1:60" ht="25.05" customHeight="1" x14ac:dyDescent="0.25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85</v>
      </c>
    </row>
    <row r="3" spans="1:60" ht="25.05" customHeight="1" x14ac:dyDescent="0.25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7" t="s">
        <v>85</v>
      </c>
      <c r="AG3" t="s">
        <v>86</v>
      </c>
    </row>
    <row r="4" spans="1:60" ht="25.05" customHeight="1" x14ac:dyDescent="0.25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87</v>
      </c>
    </row>
    <row r="5" spans="1:60" x14ac:dyDescent="0.25">
      <c r="D5" s="10"/>
    </row>
    <row r="6" spans="1:60" ht="39.6" x14ac:dyDescent="0.25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29</v>
      </c>
      <c r="H6" s="211" t="s">
        <v>30</v>
      </c>
      <c r="I6" s="211" t="s">
        <v>94</v>
      </c>
      <c r="J6" s="211" t="s">
        <v>31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5" t="s">
        <v>109</v>
      </c>
      <c r="B8" s="226" t="s">
        <v>53</v>
      </c>
      <c r="C8" s="249" t="s">
        <v>63</v>
      </c>
      <c r="D8" s="227"/>
      <c r="E8" s="228"/>
      <c r="F8" s="229"/>
      <c r="G8" s="229">
        <f>SUMIF(AG9:AG71,"&lt;&gt;NOR",G9:G71)</f>
        <v>0</v>
      </c>
      <c r="H8" s="229"/>
      <c r="I8" s="229">
        <f>SUM(I9:I71)</f>
        <v>0</v>
      </c>
      <c r="J8" s="229"/>
      <c r="K8" s="229">
        <f>SUM(K9:K71)</f>
        <v>0</v>
      </c>
      <c r="L8" s="229"/>
      <c r="M8" s="229">
        <f>SUM(M9:M71)</f>
        <v>0</v>
      </c>
      <c r="N8" s="229"/>
      <c r="O8" s="229">
        <f>SUM(O9:O71)</f>
        <v>44.15</v>
      </c>
      <c r="P8" s="229"/>
      <c r="Q8" s="229">
        <f>SUM(Q9:Q71)</f>
        <v>15.650000000000002</v>
      </c>
      <c r="R8" s="229"/>
      <c r="S8" s="229"/>
      <c r="T8" s="230"/>
      <c r="U8" s="224"/>
      <c r="V8" s="224">
        <f>SUM(V9:V71)</f>
        <v>197.39999999999998</v>
      </c>
      <c r="W8" s="224"/>
      <c r="X8" s="224"/>
      <c r="AG8" t="s">
        <v>110</v>
      </c>
    </row>
    <row r="9" spans="1:60" ht="30.6" outlineLevel="1" x14ac:dyDescent="0.25">
      <c r="A9" s="231">
        <v>1</v>
      </c>
      <c r="B9" s="232" t="s">
        <v>271</v>
      </c>
      <c r="C9" s="250" t="s">
        <v>272</v>
      </c>
      <c r="D9" s="233" t="s">
        <v>129</v>
      </c>
      <c r="E9" s="234">
        <v>10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0.40799999999999997</v>
      </c>
      <c r="Q9" s="236">
        <f>ROUND(E9*P9,2)</f>
        <v>4.08</v>
      </c>
      <c r="R9" s="236" t="s">
        <v>273</v>
      </c>
      <c r="S9" s="236" t="s">
        <v>115</v>
      </c>
      <c r="T9" s="237" t="s">
        <v>115</v>
      </c>
      <c r="U9" s="221">
        <v>0.06</v>
      </c>
      <c r="V9" s="221">
        <f>ROUND(E9*U9,2)</f>
        <v>0.6</v>
      </c>
      <c r="W9" s="221"/>
      <c r="X9" s="221" t="s">
        <v>116</v>
      </c>
      <c r="Y9" s="212"/>
      <c r="Z9" s="212"/>
      <c r="AA9" s="212"/>
      <c r="AB9" s="212"/>
      <c r="AC9" s="212"/>
      <c r="AD9" s="212"/>
      <c r="AE9" s="212"/>
      <c r="AF9" s="212"/>
      <c r="AG9" s="212" t="s">
        <v>117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1" t="s">
        <v>274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119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2" t="s">
        <v>275</v>
      </c>
      <c r="D11" s="222"/>
      <c r="E11" s="223">
        <v>10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31">
        <v>2</v>
      </c>
      <c r="B12" s="232" t="s">
        <v>276</v>
      </c>
      <c r="C12" s="250" t="s">
        <v>277</v>
      </c>
      <c r="D12" s="233" t="s">
        <v>129</v>
      </c>
      <c r="E12" s="234">
        <v>17.2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0.44</v>
      </c>
      <c r="Q12" s="236">
        <f>ROUND(E12*P12,2)</f>
        <v>7.57</v>
      </c>
      <c r="R12" s="236" t="s">
        <v>273</v>
      </c>
      <c r="S12" s="236" t="s">
        <v>115</v>
      </c>
      <c r="T12" s="237" t="s">
        <v>115</v>
      </c>
      <c r="U12" s="221">
        <v>0.63200000000000001</v>
      </c>
      <c r="V12" s="221">
        <f>ROUND(E12*U12,2)</f>
        <v>10.87</v>
      </c>
      <c r="W12" s="221"/>
      <c r="X12" s="221" t="s">
        <v>116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9"/>
      <c r="B13" s="220"/>
      <c r="C13" s="252" t="s">
        <v>275</v>
      </c>
      <c r="D13" s="222"/>
      <c r="E13" s="223">
        <v>10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19"/>
      <c r="B14" s="220"/>
      <c r="C14" s="252" t="s">
        <v>278</v>
      </c>
      <c r="D14" s="222"/>
      <c r="E14" s="223">
        <v>7.2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31">
        <v>3</v>
      </c>
      <c r="B15" s="232" t="s">
        <v>279</v>
      </c>
      <c r="C15" s="250" t="s">
        <v>280</v>
      </c>
      <c r="D15" s="233" t="s">
        <v>129</v>
      </c>
      <c r="E15" s="234">
        <v>7.2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0.33</v>
      </c>
      <c r="Q15" s="236">
        <f>ROUND(E15*P15,2)</f>
        <v>2.38</v>
      </c>
      <c r="R15" s="236" t="s">
        <v>273</v>
      </c>
      <c r="S15" s="236" t="s">
        <v>115</v>
      </c>
      <c r="T15" s="237" t="s">
        <v>115</v>
      </c>
      <c r="U15" s="221">
        <v>0.625</v>
      </c>
      <c r="V15" s="221">
        <f>ROUND(E15*U15,2)</f>
        <v>4.5</v>
      </c>
      <c r="W15" s="221"/>
      <c r="X15" s="221" t="s">
        <v>116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2" t="s">
        <v>278</v>
      </c>
      <c r="D16" s="222"/>
      <c r="E16" s="223">
        <v>7.2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1">
        <v>4</v>
      </c>
      <c r="B17" s="232" t="s">
        <v>281</v>
      </c>
      <c r="C17" s="250" t="s">
        <v>282</v>
      </c>
      <c r="D17" s="233" t="s">
        <v>174</v>
      </c>
      <c r="E17" s="234">
        <v>6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0.27</v>
      </c>
      <c r="Q17" s="236">
        <f>ROUND(E17*P17,2)</f>
        <v>1.62</v>
      </c>
      <c r="R17" s="236" t="s">
        <v>273</v>
      </c>
      <c r="S17" s="236" t="s">
        <v>115</v>
      </c>
      <c r="T17" s="237" t="s">
        <v>115</v>
      </c>
      <c r="U17" s="221">
        <v>0.123</v>
      </c>
      <c r="V17" s="221">
        <f>ROUND(E17*U17,2)</f>
        <v>0.74</v>
      </c>
      <c r="W17" s="221"/>
      <c r="X17" s="221" t="s">
        <v>116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9"/>
      <c r="B18" s="220"/>
      <c r="C18" s="251" t="s">
        <v>283</v>
      </c>
      <c r="D18" s="239"/>
      <c r="E18" s="239"/>
      <c r="F18" s="239"/>
      <c r="G18" s="239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38" t="str">
        <f>C18</f>
        <v>s vybouráním lože, s přemístěním hmot na skládku na vzdálenost do 3 m nebo naložením na dopravní prostředek</v>
      </c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2" t="s">
        <v>284</v>
      </c>
      <c r="D19" s="222"/>
      <c r="E19" s="223">
        <v>6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0.399999999999999" outlineLevel="1" x14ac:dyDescent="0.25">
      <c r="A20" s="231">
        <v>5</v>
      </c>
      <c r="B20" s="232" t="s">
        <v>285</v>
      </c>
      <c r="C20" s="250" t="s">
        <v>286</v>
      </c>
      <c r="D20" s="233" t="s">
        <v>174</v>
      </c>
      <c r="E20" s="234">
        <v>1.8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8.6899999999999998E-3</v>
      </c>
      <c r="O20" s="236">
        <f>ROUND(E20*N20,2)</f>
        <v>0.02</v>
      </c>
      <c r="P20" s="236">
        <v>0</v>
      </c>
      <c r="Q20" s="236">
        <f>ROUND(E20*P20,2)</f>
        <v>0</v>
      </c>
      <c r="R20" s="236" t="s">
        <v>114</v>
      </c>
      <c r="S20" s="236" t="s">
        <v>115</v>
      </c>
      <c r="T20" s="237" t="s">
        <v>115</v>
      </c>
      <c r="U20" s="221">
        <v>0.70299999999999996</v>
      </c>
      <c r="V20" s="221">
        <f>ROUND(E20*U20,2)</f>
        <v>1.27</v>
      </c>
      <c r="W20" s="221"/>
      <c r="X20" s="221" t="s">
        <v>116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1" outlineLevel="1" x14ac:dyDescent="0.25">
      <c r="A21" s="219"/>
      <c r="B21" s="220"/>
      <c r="C21" s="251" t="s">
        <v>287</v>
      </c>
      <c r="D21" s="239"/>
      <c r="E21" s="239"/>
      <c r="F21" s="239"/>
      <c r="G21" s="239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119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38" t="str">
        <f>C21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52" t="s">
        <v>288</v>
      </c>
      <c r="D22" s="222"/>
      <c r="E22" s="223">
        <v>1.8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121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31">
        <v>6</v>
      </c>
      <c r="B23" s="232" t="s">
        <v>289</v>
      </c>
      <c r="C23" s="250" t="s">
        <v>290</v>
      </c>
      <c r="D23" s="233" t="s">
        <v>124</v>
      </c>
      <c r="E23" s="234">
        <v>2.34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 t="s">
        <v>114</v>
      </c>
      <c r="S23" s="236" t="s">
        <v>115</v>
      </c>
      <c r="T23" s="237" t="s">
        <v>115</v>
      </c>
      <c r="U23" s="221">
        <v>1.7629999999999999</v>
      </c>
      <c r="V23" s="221">
        <f>ROUND(E23*U23,2)</f>
        <v>4.13</v>
      </c>
      <c r="W23" s="221"/>
      <c r="X23" s="221" t="s">
        <v>116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1" t="s">
        <v>291</v>
      </c>
      <c r="D24" s="239"/>
      <c r="E24" s="239"/>
      <c r="F24" s="239"/>
      <c r="G24" s="239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38" t="str">
        <f>C24</f>
        <v>Příplatek k cenám hloubených vykopávek za ztížení vykopávky v blízkosti podzemního vedení nebo výbušnin pro jakoukoliv třídu horniny.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2" t="s">
        <v>292</v>
      </c>
      <c r="D25" s="222"/>
      <c r="E25" s="223">
        <v>2.34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121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31">
        <v>7</v>
      </c>
      <c r="B26" s="232" t="s">
        <v>293</v>
      </c>
      <c r="C26" s="250" t="s">
        <v>294</v>
      </c>
      <c r="D26" s="233" t="s">
        <v>124</v>
      </c>
      <c r="E26" s="234">
        <v>91.584000000000003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114</v>
      </c>
      <c r="S26" s="236" t="s">
        <v>115</v>
      </c>
      <c r="T26" s="237" t="s">
        <v>115</v>
      </c>
      <c r="U26" s="221">
        <v>0.16</v>
      </c>
      <c r="V26" s="221">
        <f>ROUND(E26*U26,2)</f>
        <v>14.65</v>
      </c>
      <c r="W26" s="221"/>
      <c r="X26" s="221" t="s">
        <v>116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117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1" outlineLevel="1" x14ac:dyDescent="0.25">
      <c r="A27" s="219"/>
      <c r="B27" s="220"/>
      <c r="C27" s="251" t="s">
        <v>295</v>
      </c>
      <c r="D27" s="239"/>
      <c r="E27" s="239"/>
      <c r="F27" s="239"/>
      <c r="G27" s="239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119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38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2" t="s">
        <v>296</v>
      </c>
      <c r="D28" s="222"/>
      <c r="E28" s="223">
        <v>13.055999999999999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2" t="s">
        <v>297</v>
      </c>
      <c r="D29" s="222"/>
      <c r="E29" s="223">
        <v>16.079999999999998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121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9"/>
      <c r="B30" s="220"/>
      <c r="C30" s="252" t="s">
        <v>298</v>
      </c>
      <c r="D30" s="222"/>
      <c r="E30" s="223">
        <v>62.448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31">
        <v>8</v>
      </c>
      <c r="B31" s="232" t="s">
        <v>299</v>
      </c>
      <c r="C31" s="250" t="s">
        <v>300</v>
      </c>
      <c r="D31" s="233" t="s">
        <v>124</v>
      </c>
      <c r="E31" s="234">
        <v>91.584000000000003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 t="s">
        <v>114</v>
      </c>
      <c r="S31" s="236" t="s">
        <v>115</v>
      </c>
      <c r="T31" s="237" t="s">
        <v>115</v>
      </c>
      <c r="U31" s="221">
        <v>8.4000000000000005E-2</v>
      </c>
      <c r="V31" s="221">
        <f>ROUND(E31*U31,2)</f>
        <v>7.69</v>
      </c>
      <c r="W31" s="221"/>
      <c r="X31" s="221" t="s">
        <v>116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117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1" outlineLevel="1" x14ac:dyDescent="0.25">
      <c r="A32" s="219"/>
      <c r="B32" s="220"/>
      <c r="C32" s="251" t="s">
        <v>295</v>
      </c>
      <c r="D32" s="239"/>
      <c r="E32" s="239"/>
      <c r="F32" s="239"/>
      <c r="G32" s="239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119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38" t="str">
        <f>C32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9"/>
      <c r="B33" s="220"/>
      <c r="C33" s="252" t="s">
        <v>301</v>
      </c>
      <c r="D33" s="222"/>
      <c r="E33" s="223">
        <v>91.584000000000003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121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0.399999999999999" outlineLevel="1" x14ac:dyDescent="0.25">
      <c r="A34" s="231">
        <v>9</v>
      </c>
      <c r="B34" s="232" t="s">
        <v>302</v>
      </c>
      <c r="C34" s="250" t="s">
        <v>303</v>
      </c>
      <c r="D34" s="233" t="s">
        <v>124</v>
      </c>
      <c r="E34" s="234">
        <v>11.55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114</v>
      </c>
      <c r="S34" s="236" t="s">
        <v>115</v>
      </c>
      <c r="T34" s="237" t="s">
        <v>115</v>
      </c>
      <c r="U34" s="221">
        <v>3.1309999999999998</v>
      </c>
      <c r="V34" s="221">
        <f>ROUND(E34*U34,2)</f>
        <v>36.159999999999997</v>
      </c>
      <c r="W34" s="221"/>
      <c r="X34" s="221" t="s">
        <v>116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117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1" outlineLevel="1" x14ac:dyDescent="0.25">
      <c r="A35" s="219"/>
      <c r="B35" s="220"/>
      <c r="C35" s="251" t="s">
        <v>304</v>
      </c>
      <c r="D35" s="239"/>
      <c r="E35" s="239"/>
      <c r="F35" s="239"/>
      <c r="G35" s="239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119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38" t="str">
        <f>C35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9"/>
      <c r="B36" s="220"/>
      <c r="C36" s="252" t="s">
        <v>305</v>
      </c>
      <c r="D36" s="222"/>
      <c r="E36" s="223">
        <v>11.55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121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31">
        <v>10</v>
      </c>
      <c r="B37" s="232" t="s">
        <v>306</v>
      </c>
      <c r="C37" s="250" t="s">
        <v>307</v>
      </c>
      <c r="D37" s="233" t="s">
        <v>129</v>
      </c>
      <c r="E37" s="234">
        <v>19.739999999999998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9.8999999999999999E-4</v>
      </c>
      <c r="O37" s="236">
        <f>ROUND(E37*N37,2)</f>
        <v>0.02</v>
      </c>
      <c r="P37" s="236">
        <v>0</v>
      </c>
      <c r="Q37" s="236">
        <f>ROUND(E37*P37,2)</f>
        <v>0</v>
      </c>
      <c r="R37" s="236" t="s">
        <v>114</v>
      </c>
      <c r="S37" s="236" t="s">
        <v>115</v>
      </c>
      <c r="T37" s="237" t="s">
        <v>115</v>
      </c>
      <c r="U37" s="221">
        <v>0.23599999999999999</v>
      </c>
      <c r="V37" s="221">
        <f>ROUND(E37*U37,2)</f>
        <v>4.66</v>
      </c>
      <c r="W37" s="221"/>
      <c r="X37" s="221" t="s">
        <v>116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117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1" t="s">
        <v>130</v>
      </c>
      <c r="D38" s="239"/>
      <c r="E38" s="239"/>
      <c r="F38" s="239"/>
      <c r="G38" s="239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119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2" t="s">
        <v>308</v>
      </c>
      <c r="D39" s="222"/>
      <c r="E39" s="223">
        <v>19.739999999999998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31">
        <v>11</v>
      </c>
      <c r="B40" s="232" t="s">
        <v>309</v>
      </c>
      <c r="C40" s="250" t="s">
        <v>310</v>
      </c>
      <c r="D40" s="233" t="s">
        <v>129</v>
      </c>
      <c r="E40" s="234">
        <v>19.739999999999998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 t="s">
        <v>114</v>
      </c>
      <c r="S40" s="236" t="s">
        <v>115</v>
      </c>
      <c r="T40" s="237" t="s">
        <v>115</v>
      </c>
      <c r="U40" s="221">
        <v>7.0000000000000007E-2</v>
      </c>
      <c r="V40" s="221">
        <f>ROUND(E40*U40,2)</f>
        <v>1.38</v>
      </c>
      <c r="W40" s="221"/>
      <c r="X40" s="221" t="s">
        <v>116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19"/>
      <c r="B41" s="220"/>
      <c r="C41" s="251" t="s">
        <v>134</v>
      </c>
      <c r="D41" s="239"/>
      <c r="E41" s="239"/>
      <c r="F41" s="239"/>
      <c r="G41" s="239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119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19"/>
      <c r="B42" s="220"/>
      <c r="C42" s="252" t="s">
        <v>311</v>
      </c>
      <c r="D42" s="222"/>
      <c r="E42" s="223">
        <v>19.739999999999998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121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31">
        <v>12</v>
      </c>
      <c r="B43" s="232" t="s">
        <v>312</v>
      </c>
      <c r="C43" s="250" t="s">
        <v>313</v>
      </c>
      <c r="D43" s="233" t="s">
        <v>124</v>
      </c>
      <c r="E43" s="234">
        <v>91.584000000000003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6" t="s">
        <v>114</v>
      </c>
      <c r="S43" s="236" t="s">
        <v>115</v>
      </c>
      <c r="T43" s="237" t="s">
        <v>115</v>
      </c>
      <c r="U43" s="221">
        <v>0.34499999999999997</v>
      </c>
      <c r="V43" s="221">
        <f>ROUND(E43*U43,2)</f>
        <v>31.6</v>
      </c>
      <c r="W43" s="221"/>
      <c r="X43" s="221" t="s">
        <v>116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117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1" t="s">
        <v>314</v>
      </c>
      <c r="D44" s="239"/>
      <c r="E44" s="239"/>
      <c r="F44" s="239"/>
      <c r="G44" s="239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119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38" t="str">
        <f>C44</f>
        <v>bez naložení do dopravní nádoby, ale s vyprázdněním dopravní nádoby na hromadu nebo na dopravní prostředek,</v>
      </c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52" t="s">
        <v>301</v>
      </c>
      <c r="D45" s="222"/>
      <c r="E45" s="223">
        <v>91.584000000000003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121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31">
        <v>13</v>
      </c>
      <c r="B46" s="232" t="s">
        <v>136</v>
      </c>
      <c r="C46" s="250" t="s">
        <v>137</v>
      </c>
      <c r="D46" s="233" t="s">
        <v>124</v>
      </c>
      <c r="E46" s="234">
        <v>37.180799999999998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6" t="s">
        <v>114</v>
      </c>
      <c r="S46" s="236" t="s">
        <v>115</v>
      </c>
      <c r="T46" s="237" t="s">
        <v>115</v>
      </c>
      <c r="U46" s="221">
        <v>1.0999999999999999E-2</v>
      </c>
      <c r="V46" s="221">
        <f>ROUND(E46*U46,2)</f>
        <v>0.41</v>
      </c>
      <c r="W46" s="221"/>
      <c r="X46" s="221" t="s">
        <v>116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117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51" t="s">
        <v>315</v>
      </c>
      <c r="D47" s="239"/>
      <c r="E47" s="239"/>
      <c r="F47" s="239"/>
      <c r="G47" s="239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119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9"/>
      <c r="B48" s="220"/>
      <c r="C48" s="252" t="s">
        <v>301</v>
      </c>
      <c r="D48" s="222"/>
      <c r="E48" s="223">
        <v>91.584000000000003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121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2" t="s">
        <v>316</v>
      </c>
      <c r="D49" s="222"/>
      <c r="E49" s="223">
        <v>11.55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121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2" t="s">
        <v>317</v>
      </c>
      <c r="D50" s="222"/>
      <c r="E50" s="223">
        <v>-65.953199999999995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121</v>
      </c>
      <c r="AH50" s="212">
        <v>5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30.6" outlineLevel="1" x14ac:dyDescent="0.25">
      <c r="A51" s="231">
        <v>14</v>
      </c>
      <c r="B51" s="232" t="s">
        <v>141</v>
      </c>
      <c r="C51" s="250" t="s">
        <v>142</v>
      </c>
      <c r="D51" s="233" t="s">
        <v>124</v>
      </c>
      <c r="E51" s="234">
        <v>185.904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 t="s">
        <v>114</v>
      </c>
      <c r="S51" s="236" t="s">
        <v>115</v>
      </c>
      <c r="T51" s="237" t="s">
        <v>115</v>
      </c>
      <c r="U51" s="221">
        <v>0</v>
      </c>
      <c r="V51" s="221">
        <f>ROUND(E51*U51,2)</f>
        <v>0</v>
      </c>
      <c r="W51" s="221"/>
      <c r="X51" s="221" t="s">
        <v>116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9"/>
      <c r="B52" s="220"/>
      <c r="C52" s="251" t="s">
        <v>315</v>
      </c>
      <c r="D52" s="239"/>
      <c r="E52" s="239"/>
      <c r="F52" s="239"/>
      <c r="G52" s="239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119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2" t="s">
        <v>318</v>
      </c>
      <c r="D53" s="222"/>
      <c r="E53" s="223">
        <v>185.904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121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31">
        <v>15</v>
      </c>
      <c r="B54" s="232" t="s">
        <v>144</v>
      </c>
      <c r="C54" s="250" t="s">
        <v>145</v>
      </c>
      <c r="D54" s="233" t="s">
        <v>124</v>
      </c>
      <c r="E54" s="234">
        <v>37.180799999999998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 t="s">
        <v>114</v>
      </c>
      <c r="S54" s="236" t="s">
        <v>115</v>
      </c>
      <c r="T54" s="237" t="s">
        <v>115</v>
      </c>
      <c r="U54" s="221">
        <v>0.65200000000000002</v>
      </c>
      <c r="V54" s="221">
        <f>ROUND(E54*U54,2)</f>
        <v>24.24</v>
      </c>
      <c r="W54" s="221"/>
      <c r="X54" s="221" t="s">
        <v>116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117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2" t="s">
        <v>319</v>
      </c>
      <c r="D55" s="222"/>
      <c r="E55" s="223">
        <v>37.180799999999998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121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31">
        <v>16</v>
      </c>
      <c r="B56" s="232" t="s">
        <v>147</v>
      </c>
      <c r="C56" s="250" t="s">
        <v>148</v>
      </c>
      <c r="D56" s="233" t="s">
        <v>124</v>
      </c>
      <c r="E56" s="234">
        <v>65.953199999999995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6" t="s">
        <v>114</v>
      </c>
      <c r="S56" s="236" t="s">
        <v>115</v>
      </c>
      <c r="T56" s="237" t="s">
        <v>115</v>
      </c>
      <c r="U56" s="221">
        <v>0.20200000000000001</v>
      </c>
      <c r="V56" s="221">
        <f>ROUND(E56*U56,2)</f>
        <v>13.32</v>
      </c>
      <c r="W56" s="221"/>
      <c r="X56" s="221" t="s">
        <v>116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117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9"/>
      <c r="B57" s="220"/>
      <c r="C57" s="251" t="s">
        <v>149</v>
      </c>
      <c r="D57" s="239"/>
      <c r="E57" s="239"/>
      <c r="F57" s="239"/>
      <c r="G57" s="239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119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52" t="s">
        <v>301</v>
      </c>
      <c r="D58" s="222"/>
      <c r="E58" s="223">
        <v>91.584000000000003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121</v>
      </c>
      <c r="AH58" s="212">
        <v>5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2" t="s">
        <v>320</v>
      </c>
      <c r="D59" s="222"/>
      <c r="E59" s="223">
        <v>-25.948799999999999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121</v>
      </c>
      <c r="AH59" s="212">
        <v>5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2" t="s">
        <v>316</v>
      </c>
      <c r="D60" s="222"/>
      <c r="E60" s="223">
        <v>11.55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121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/>
      <c r="B61" s="220"/>
      <c r="C61" s="252" t="s">
        <v>321</v>
      </c>
      <c r="D61" s="222"/>
      <c r="E61" s="223">
        <v>-1.728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121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52" t="s">
        <v>322</v>
      </c>
      <c r="D62" s="222"/>
      <c r="E62" s="223">
        <v>-7.6319999999999997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121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52" t="s">
        <v>323</v>
      </c>
      <c r="D63" s="222"/>
      <c r="E63" s="223">
        <v>-0.36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121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52" t="s">
        <v>324</v>
      </c>
      <c r="D64" s="222"/>
      <c r="E64" s="223">
        <v>-1.512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121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31">
        <v>17</v>
      </c>
      <c r="B65" s="232" t="s">
        <v>153</v>
      </c>
      <c r="C65" s="250" t="s">
        <v>325</v>
      </c>
      <c r="D65" s="233" t="s">
        <v>124</v>
      </c>
      <c r="E65" s="234">
        <v>25.948799999999999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1.7</v>
      </c>
      <c r="O65" s="236">
        <f>ROUND(E65*N65,2)</f>
        <v>44.11</v>
      </c>
      <c r="P65" s="236">
        <v>0</v>
      </c>
      <c r="Q65" s="236">
        <f>ROUND(E65*P65,2)</f>
        <v>0</v>
      </c>
      <c r="R65" s="236" t="s">
        <v>114</v>
      </c>
      <c r="S65" s="236" t="s">
        <v>115</v>
      </c>
      <c r="T65" s="237" t="s">
        <v>115</v>
      </c>
      <c r="U65" s="221">
        <v>1.587</v>
      </c>
      <c r="V65" s="221">
        <f>ROUND(E65*U65,2)</f>
        <v>41.18</v>
      </c>
      <c r="W65" s="221"/>
      <c r="X65" s="221" t="s">
        <v>116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117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1" outlineLevel="1" x14ac:dyDescent="0.25">
      <c r="A66" s="219"/>
      <c r="B66" s="220"/>
      <c r="C66" s="251" t="s">
        <v>155</v>
      </c>
      <c r="D66" s="239"/>
      <c r="E66" s="239"/>
      <c r="F66" s="239"/>
      <c r="G66" s="239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119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38" t="str">
        <f>C66</f>
        <v>sypaninou z vhodných hornin tř. 1 - 4 nebo materiálem připraveným podél výkopu ve vzdálenosti do 3 m od jeho kraje, pro jakoukoliv hloubku výkopu a jakoukoliv míru zhutnění,</v>
      </c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52" t="s">
        <v>326</v>
      </c>
      <c r="D67" s="222"/>
      <c r="E67" s="223">
        <v>3.6991999999999998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121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2" t="s">
        <v>327</v>
      </c>
      <c r="D68" s="222"/>
      <c r="E68" s="223">
        <v>4.556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9"/>
      <c r="B69" s="220"/>
      <c r="C69" s="252" t="s">
        <v>328</v>
      </c>
      <c r="D69" s="222"/>
      <c r="E69" s="223">
        <v>17.6936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121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31">
        <v>18</v>
      </c>
      <c r="B70" s="232" t="s">
        <v>157</v>
      </c>
      <c r="C70" s="250" t="s">
        <v>158</v>
      </c>
      <c r="D70" s="233" t="s">
        <v>124</v>
      </c>
      <c r="E70" s="234">
        <v>37.180799999999998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 t="s">
        <v>114</v>
      </c>
      <c r="S70" s="236" t="s">
        <v>115</v>
      </c>
      <c r="T70" s="237" t="s">
        <v>115</v>
      </c>
      <c r="U70" s="221">
        <v>0</v>
      </c>
      <c r="V70" s="221">
        <f>ROUND(E70*U70,2)</f>
        <v>0</v>
      </c>
      <c r="W70" s="221"/>
      <c r="X70" s="221" t="s">
        <v>116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117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9"/>
      <c r="B71" s="220"/>
      <c r="C71" s="252" t="s">
        <v>319</v>
      </c>
      <c r="D71" s="222"/>
      <c r="E71" s="223">
        <v>37.180799999999998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121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5">
      <c r="A72" s="225" t="s">
        <v>109</v>
      </c>
      <c r="B72" s="226" t="s">
        <v>55</v>
      </c>
      <c r="C72" s="249" t="s">
        <v>64</v>
      </c>
      <c r="D72" s="227"/>
      <c r="E72" s="228"/>
      <c r="F72" s="229"/>
      <c r="G72" s="229">
        <f>SUMIF(AG73:AG83,"&lt;&gt;NOR",G73:G83)</f>
        <v>0</v>
      </c>
      <c r="H72" s="229"/>
      <c r="I72" s="229">
        <f>SUM(I73:I83)</f>
        <v>0</v>
      </c>
      <c r="J72" s="229"/>
      <c r="K72" s="229">
        <f>SUM(K73:K83)</f>
        <v>0</v>
      </c>
      <c r="L72" s="229"/>
      <c r="M72" s="229">
        <f>SUM(M73:M83)</f>
        <v>0</v>
      </c>
      <c r="N72" s="229"/>
      <c r="O72" s="229">
        <f>SUM(O73:O83)</f>
        <v>15.34</v>
      </c>
      <c r="P72" s="229"/>
      <c r="Q72" s="229">
        <f>SUM(Q73:Q83)</f>
        <v>0</v>
      </c>
      <c r="R72" s="229"/>
      <c r="S72" s="229"/>
      <c r="T72" s="230"/>
      <c r="U72" s="224"/>
      <c r="V72" s="224">
        <f>SUM(V73:V83)</f>
        <v>13.559999999999999</v>
      </c>
      <c r="W72" s="224"/>
      <c r="X72" s="224"/>
      <c r="AG72" t="s">
        <v>110</v>
      </c>
    </row>
    <row r="73" spans="1:60" outlineLevel="1" x14ac:dyDescent="0.25">
      <c r="A73" s="231">
        <v>19</v>
      </c>
      <c r="B73" s="232" t="s">
        <v>159</v>
      </c>
      <c r="C73" s="250" t="s">
        <v>160</v>
      </c>
      <c r="D73" s="233" t="s">
        <v>124</v>
      </c>
      <c r="E73" s="234">
        <v>7.6319999999999997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1.8907700000000001</v>
      </c>
      <c r="O73" s="236">
        <f>ROUND(E73*N73,2)</f>
        <v>14.43</v>
      </c>
      <c r="P73" s="236">
        <v>0</v>
      </c>
      <c r="Q73" s="236">
        <f>ROUND(E73*P73,2)</f>
        <v>0</v>
      </c>
      <c r="R73" s="236" t="s">
        <v>161</v>
      </c>
      <c r="S73" s="236" t="s">
        <v>115</v>
      </c>
      <c r="T73" s="237" t="s">
        <v>115</v>
      </c>
      <c r="U73" s="221">
        <v>1.6950000000000001</v>
      </c>
      <c r="V73" s="221">
        <f>ROUND(E73*U73,2)</f>
        <v>12.94</v>
      </c>
      <c r="W73" s="221"/>
      <c r="X73" s="221" t="s">
        <v>116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117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1" t="s">
        <v>162</v>
      </c>
      <c r="D74" s="239"/>
      <c r="E74" s="239"/>
      <c r="F74" s="239"/>
      <c r="G74" s="239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119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9"/>
      <c r="B75" s="220"/>
      <c r="C75" s="252" t="s">
        <v>329</v>
      </c>
      <c r="D75" s="222"/>
      <c r="E75" s="223">
        <v>1.0880000000000001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121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2" t="s">
        <v>330</v>
      </c>
      <c r="D76" s="222"/>
      <c r="E76" s="223">
        <v>1.34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2" t="s">
        <v>331</v>
      </c>
      <c r="D77" s="222"/>
      <c r="E77" s="223">
        <v>5.2039999999999997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121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0.399999999999999" outlineLevel="1" x14ac:dyDescent="0.25">
      <c r="A78" s="231">
        <v>20</v>
      </c>
      <c r="B78" s="232" t="s">
        <v>332</v>
      </c>
      <c r="C78" s="250" t="s">
        <v>333</v>
      </c>
      <c r="D78" s="233" t="s">
        <v>124</v>
      </c>
      <c r="E78" s="234">
        <v>0.36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2.5</v>
      </c>
      <c r="O78" s="236">
        <f>ROUND(E78*N78,2)</f>
        <v>0.9</v>
      </c>
      <c r="P78" s="236">
        <v>0</v>
      </c>
      <c r="Q78" s="236">
        <f>ROUND(E78*P78,2)</f>
        <v>0</v>
      </c>
      <c r="R78" s="236" t="s">
        <v>161</v>
      </c>
      <c r="S78" s="236" t="s">
        <v>115</v>
      </c>
      <c r="T78" s="237" t="s">
        <v>115</v>
      </c>
      <c r="U78" s="221">
        <v>1.4490000000000001</v>
      </c>
      <c r="V78" s="221">
        <f>ROUND(E78*U78,2)</f>
        <v>0.52</v>
      </c>
      <c r="W78" s="221"/>
      <c r="X78" s="221" t="s">
        <v>116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117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1" t="s">
        <v>166</v>
      </c>
      <c r="D79" s="239"/>
      <c r="E79" s="239"/>
      <c r="F79" s="239"/>
      <c r="G79" s="239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119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2" t="s">
        <v>334</v>
      </c>
      <c r="D80" s="222"/>
      <c r="E80" s="223">
        <v>0.36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121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31">
        <v>21</v>
      </c>
      <c r="B81" s="232" t="s">
        <v>168</v>
      </c>
      <c r="C81" s="250" t="s">
        <v>169</v>
      </c>
      <c r="D81" s="233" t="s">
        <v>170</v>
      </c>
      <c r="E81" s="234">
        <v>1.112E-2</v>
      </c>
      <c r="F81" s="235"/>
      <c r="G81" s="236">
        <f>ROUND(E81*F81,2)</f>
        <v>0</v>
      </c>
      <c r="H81" s="235"/>
      <c r="I81" s="236">
        <f>ROUND(E81*H81,2)</f>
        <v>0</v>
      </c>
      <c r="J81" s="235"/>
      <c r="K81" s="236">
        <f>ROUND(E81*J81,2)</f>
        <v>0</v>
      </c>
      <c r="L81" s="236">
        <v>21</v>
      </c>
      <c r="M81" s="236">
        <f>G81*(1+L81/100)</f>
        <v>0</v>
      </c>
      <c r="N81" s="236">
        <v>1.0256799999999999</v>
      </c>
      <c r="O81" s="236">
        <f>ROUND(E81*N81,2)</f>
        <v>0.01</v>
      </c>
      <c r="P81" s="236">
        <v>0</v>
      </c>
      <c r="Q81" s="236">
        <f>ROUND(E81*P81,2)</f>
        <v>0</v>
      </c>
      <c r="R81" s="236" t="s">
        <v>161</v>
      </c>
      <c r="S81" s="236" t="s">
        <v>115</v>
      </c>
      <c r="T81" s="237" t="s">
        <v>115</v>
      </c>
      <c r="U81" s="221">
        <v>9.1419999999999995</v>
      </c>
      <c r="V81" s="221">
        <f>ROUND(E81*U81,2)</f>
        <v>0.1</v>
      </c>
      <c r="W81" s="221"/>
      <c r="X81" s="221" t="s">
        <v>116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117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9"/>
      <c r="B82" s="220"/>
      <c r="C82" s="251" t="s">
        <v>162</v>
      </c>
      <c r="D82" s="239"/>
      <c r="E82" s="239"/>
      <c r="F82" s="239"/>
      <c r="G82" s="239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119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52" t="s">
        <v>335</v>
      </c>
      <c r="D83" s="222"/>
      <c r="E83" s="223">
        <v>1.112E-2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121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5">
      <c r="A84" s="225" t="s">
        <v>109</v>
      </c>
      <c r="B84" s="226" t="s">
        <v>57</v>
      </c>
      <c r="C84" s="249" t="s">
        <v>65</v>
      </c>
      <c r="D84" s="227"/>
      <c r="E84" s="228"/>
      <c r="F84" s="229"/>
      <c r="G84" s="229">
        <f>SUMIF(AG85:AG93,"&lt;&gt;NOR",G85:G93)</f>
        <v>0</v>
      </c>
      <c r="H84" s="229"/>
      <c r="I84" s="229">
        <f>SUM(I85:I93)</f>
        <v>0</v>
      </c>
      <c r="J84" s="229"/>
      <c r="K84" s="229">
        <f>SUM(K85:K93)</f>
        <v>0</v>
      </c>
      <c r="L84" s="229"/>
      <c r="M84" s="229">
        <f>SUM(M85:M93)</f>
        <v>0</v>
      </c>
      <c r="N84" s="229"/>
      <c r="O84" s="229">
        <f>SUM(O85:O93)</f>
        <v>9.3000000000000007</v>
      </c>
      <c r="P84" s="229"/>
      <c r="Q84" s="229">
        <f>SUM(Q85:Q93)</f>
        <v>0</v>
      </c>
      <c r="R84" s="229"/>
      <c r="S84" s="229"/>
      <c r="T84" s="230"/>
      <c r="U84" s="224"/>
      <c r="V84" s="224">
        <f>SUM(V85:V93)</f>
        <v>5.03</v>
      </c>
      <c r="W84" s="224"/>
      <c r="X84" s="224"/>
      <c r="AG84" t="s">
        <v>110</v>
      </c>
    </row>
    <row r="85" spans="1:60" outlineLevel="1" x14ac:dyDescent="0.25">
      <c r="A85" s="231">
        <v>22</v>
      </c>
      <c r="B85" s="232" t="s">
        <v>336</v>
      </c>
      <c r="C85" s="250" t="s">
        <v>337</v>
      </c>
      <c r="D85" s="233" t="s">
        <v>170</v>
      </c>
      <c r="E85" s="234">
        <v>5.9039999999999999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1.1000000000000001</v>
      </c>
      <c r="O85" s="236">
        <f>ROUND(E85*N85,2)</f>
        <v>6.49</v>
      </c>
      <c r="P85" s="236">
        <v>0</v>
      </c>
      <c r="Q85" s="236">
        <f>ROUND(E85*P85,2)</f>
        <v>0</v>
      </c>
      <c r="R85" s="236" t="s">
        <v>273</v>
      </c>
      <c r="S85" s="236" t="s">
        <v>115</v>
      </c>
      <c r="T85" s="237" t="s">
        <v>115</v>
      </c>
      <c r="U85" s="221">
        <v>0.16300000000000001</v>
      </c>
      <c r="V85" s="221">
        <f>ROUND(E85*U85,2)</f>
        <v>0.96</v>
      </c>
      <c r="W85" s="221"/>
      <c r="X85" s="221" t="s">
        <v>116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9"/>
      <c r="B86" s="220"/>
      <c r="C86" s="251" t="s">
        <v>338</v>
      </c>
      <c r="D86" s="239"/>
      <c r="E86" s="239"/>
      <c r="F86" s="239"/>
      <c r="G86" s="239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119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52" t="s">
        <v>339</v>
      </c>
      <c r="D87" s="222"/>
      <c r="E87" s="223">
        <v>3.6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121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52" t="s">
        <v>340</v>
      </c>
      <c r="D88" s="222"/>
      <c r="E88" s="223">
        <v>2.3039999999999998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121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0.399999999999999" outlineLevel="1" x14ac:dyDescent="0.25">
      <c r="A89" s="231">
        <v>23</v>
      </c>
      <c r="B89" s="232" t="s">
        <v>341</v>
      </c>
      <c r="C89" s="250" t="s">
        <v>342</v>
      </c>
      <c r="D89" s="233" t="s">
        <v>129</v>
      </c>
      <c r="E89" s="234">
        <v>12.8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0.15382000000000001</v>
      </c>
      <c r="O89" s="236">
        <f>ROUND(E89*N89,2)</f>
        <v>1.97</v>
      </c>
      <c r="P89" s="236">
        <v>0</v>
      </c>
      <c r="Q89" s="236">
        <f>ROUND(E89*P89,2)</f>
        <v>0</v>
      </c>
      <c r="R89" s="236" t="s">
        <v>273</v>
      </c>
      <c r="S89" s="236" t="s">
        <v>115</v>
      </c>
      <c r="T89" s="237" t="s">
        <v>115</v>
      </c>
      <c r="U89" s="221">
        <v>0.123</v>
      </c>
      <c r="V89" s="221">
        <f>ROUND(E89*U89,2)</f>
        <v>1.57</v>
      </c>
      <c r="W89" s="221"/>
      <c r="X89" s="221" t="s">
        <v>116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117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19"/>
      <c r="B90" s="220"/>
      <c r="C90" s="252" t="s">
        <v>343</v>
      </c>
      <c r="D90" s="222"/>
      <c r="E90" s="223">
        <v>12.8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121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31">
        <v>24</v>
      </c>
      <c r="B91" s="232" t="s">
        <v>344</v>
      </c>
      <c r="C91" s="250" t="s">
        <v>345</v>
      </c>
      <c r="D91" s="233" t="s">
        <v>129</v>
      </c>
      <c r="E91" s="234">
        <v>10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6">
        <v>8.3500000000000005E-2</v>
      </c>
      <c r="O91" s="236">
        <f>ROUND(E91*N91,2)</f>
        <v>0.84</v>
      </c>
      <c r="P91" s="236">
        <v>0</v>
      </c>
      <c r="Q91" s="236">
        <f>ROUND(E91*P91,2)</f>
        <v>0</v>
      </c>
      <c r="R91" s="236" t="s">
        <v>273</v>
      </c>
      <c r="S91" s="236" t="s">
        <v>115</v>
      </c>
      <c r="T91" s="237" t="s">
        <v>115</v>
      </c>
      <c r="U91" s="221">
        <v>0.25</v>
      </c>
      <c r="V91" s="221">
        <f>ROUND(E91*U91,2)</f>
        <v>2.5</v>
      </c>
      <c r="W91" s="221"/>
      <c r="X91" s="221" t="s">
        <v>116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117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9"/>
      <c r="B92" s="220"/>
      <c r="C92" s="251" t="s">
        <v>346</v>
      </c>
      <c r="D92" s="239"/>
      <c r="E92" s="239"/>
      <c r="F92" s="239"/>
      <c r="G92" s="239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119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2" t="s">
        <v>347</v>
      </c>
      <c r="D93" s="222"/>
      <c r="E93" s="223">
        <v>10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121</v>
      </c>
      <c r="AH93" s="212">
        <v>5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225" t="s">
        <v>109</v>
      </c>
      <c r="B94" s="226" t="s">
        <v>66</v>
      </c>
      <c r="C94" s="249" t="s">
        <v>67</v>
      </c>
      <c r="D94" s="227"/>
      <c r="E94" s="228"/>
      <c r="F94" s="229"/>
      <c r="G94" s="229">
        <f>SUMIF(AG95:AG136,"&lt;&gt;NOR",G95:G136)</f>
        <v>0</v>
      </c>
      <c r="H94" s="229"/>
      <c r="I94" s="229">
        <f>SUM(I95:I136)</f>
        <v>0</v>
      </c>
      <c r="J94" s="229"/>
      <c r="K94" s="229">
        <f>SUM(K95:K136)</f>
        <v>0</v>
      </c>
      <c r="L94" s="229"/>
      <c r="M94" s="229">
        <f>SUM(M95:M136)</f>
        <v>0</v>
      </c>
      <c r="N94" s="229"/>
      <c r="O94" s="229">
        <f>SUM(O95:O136)</f>
        <v>5.1099999999999994</v>
      </c>
      <c r="P94" s="229"/>
      <c r="Q94" s="229">
        <f>SUM(Q95:Q136)</f>
        <v>0</v>
      </c>
      <c r="R94" s="229"/>
      <c r="S94" s="229"/>
      <c r="T94" s="230"/>
      <c r="U94" s="224"/>
      <c r="V94" s="224">
        <f>SUM(V95:V136)</f>
        <v>45.449999999999996</v>
      </c>
      <c r="W94" s="224"/>
      <c r="X94" s="224"/>
      <c r="AG94" t="s">
        <v>110</v>
      </c>
    </row>
    <row r="95" spans="1:60" ht="20.399999999999999" outlineLevel="1" x14ac:dyDescent="0.25">
      <c r="A95" s="231">
        <v>25</v>
      </c>
      <c r="B95" s="232" t="s">
        <v>348</v>
      </c>
      <c r="C95" s="250" t="s">
        <v>349</v>
      </c>
      <c r="D95" s="233" t="s">
        <v>174</v>
      </c>
      <c r="E95" s="234">
        <v>95.4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 t="s">
        <v>161</v>
      </c>
      <c r="S95" s="236" t="s">
        <v>115</v>
      </c>
      <c r="T95" s="237" t="s">
        <v>115</v>
      </c>
      <c r="U95" s="221">
        <v>3.5999999999999997E-2</v>
      </c>
      <c r="V95" s="221">
        <f>ROUND(E95*U95,2)</f>
        <v>3.43</v>
      </c>
      <c r="W95" s="221"/>
      <c r="X95" s="221" t="s">
        <v>116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117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51" t="s">
        <v>162</v>
      </c>
      <c r="D96" s="239"/>
      <c r="E96" s="239"/>
      <c r="F96" s="239"/>
      <c r="G96" s="239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119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9"/>
      <c r="B97" s="220"/>
      <c r="C97" s="252" t="s">
        <v>350</v>
      </c>
      <c r="D97" s="222"/>
      <c r="E97" s="223">
        <v>13.6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121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9"/>
      <c r="B98" s="220"/>
      <c r="C98" s="252" t="s">
        <v>351</v>
      </c>
      <c r="D98" s="222"/>
      <c r="E98" s="223">
        <v>16.75</v>
      </c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121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2" t="s">
        <v>352</v>
      </c>
      <c r="D99" s="222"/>
      <c r="E99" s="223">
        <v>65.05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121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0.399999999999999" outlineLevel="1" x14ac:dyDescent="0.25">
      <c r="A100" s="240">
        <v>26</v>
      </c>
      <c r="B100" s="241" t="s">
        <v>353</v>
      </c>
      <c r="C100" s="253" t="s">
        <v>354</v>
      </c>
      <c r="D100" s="242" t="s">
        <v>179</v>
      </c>
      <c r="E100" s="243">
        <v>1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21</v>
      </c>
      <c r="M100" s="245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 t="s">
        <v>161</v>
      </c>
      <c r="S100" s="245" t="s">
        <v>115</v>
      </c>
      <c r="T100" s="246" t="s">
        <v>115</v>
      </c>
      <c r="U100" s="221">
        <v>3.51</v>
      </c>
      <c r="V100" s="221">
        <f>ROUND(E100*U100,2)</f>
        <v>3.51</v>
      </c>
      <c r="W100" s="221"/>
      <c r="X100" s="221" t="s">
        <v>116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117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31">
        <v>27</v>
      </c>
      <c r="B101" s="232" t="s">
        <v>355</v>
      </c>
      <c r="C101" s="250" t="s">
        <v>356</v>
      </c>
      <c r="D101" s="233" t="s">
        <v>174</v>
      </c>
      <c r="E101" s="234">
        <v>95.4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0</v>
      </c>
      <c r="O101" s="236">
        <f>ROUND(E101*N101,2)</f>
        <v>0</v>
      </c>
      <c r="P101" s="236">
        <v>0</v>
      </c>
      <c r="Q101" s="236">
        <f>ROUND(E101*P101,2)</f>
        <v>0</v>
      </c>
      <c r="R101" s="236" t="s">
        <v>161</v>
      </c>
      <c r="S101" s="236" t="s">
        <v>115</v>
      </c>
      <c r="T101" s="237" t="s">
        <v>115</v>
      </c>
      <c r="U101" s="221">
        <v>4.3999999999999997E-2</v>
      </c>
      <c r="V101" s="221">
        <f>ROUND(E101*U101,2)</f>
        <v>4.2</v>
      </c>
      <c r="W101" s="221"/>
      <c r="X101" s="221" t="s">
        <v>116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1" t="s">
        <v>357</v>
      </c>
      <c r="D102" s="239"/>
      <c r="E102" s="239"/>
      <c r="F102" s="239"/>
      <c r="G102" s="239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119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38" t="str">
        <f>C102</f>
        <v>přísun, montáže, demontáže a odsunu zkoušecího čerpadla, napuštění tlakovou vodou a dodání vody pro tlakovou zkoušku,</v>
      </c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2" t="s">
        <v>358</v>
      </c>
      <c r="D103" s="222"/>
      <c r="E103" s="223">
        <v>95.4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121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31">
        <v>28</v>
      </c>
      <c r="B104" s="232" t="s">
        <v>359</v>
      </c>
      <c r="C104" s="250" t="s">
        <v>360</v>
      </c>
      <c r="D104" s="233" t="s">
        <v>174</v>
      </c>
      <c r="E104" s="234">
        <v>95.4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 t="s">
        <v>161</v>
      </c>
      <c r="S104" s="236" t="s">
        <v>115</v>
      </c>
      <c r="T104" s="237" t="s">
        <v>115</v>
      </c>
      <c r="U104" s="221">
        <v>0.15</v>
      </c>
      <c r="V104" s="221">
        <f>ROUND(E104*U104,2)</f>
        <v>14.31</v>
      </c>
      <c r="W104" s="221"/>
      <c r="X104" s="221" t="s">
        <v>116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51" t="s">
        <v>361</v>
      </c>
      <c r="D105" s="239"/>
      <c r="E105" s="239"/>
      <c r="F105" s="239"/>
      <c r="G105" s="239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119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38" t="str">
        <f>C105</f>
        <v>napuštění a vypuštění vody, dodání vody a desinfekčního prostředku, náklady na bakteriologický rozbor vody,</v>
      </c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2" t="s">
        <v>358</v>
      </c>
      <c r="D106" s="222"/>
      <c r="E106" s="223">
        <v>95.4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121</v>
      </c>
      <c r="AH106" s="212">
        <v>5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40">
        <v>29</v>
      </c>
      <c r="B107" s="241" t="s">
        <v>362</v>
      </c>
      <c r="C107" s="253" t="s">
        <v>363</v>
      </c>
      <c r="D107" s="242" t="s">
        <v>179</v>
      </c>
      <c r="E107" s="243">
        <v>1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21</v>
      </c>
      <c r="M107" s="245">
        <f>G107*(1+L107/100)</f>
        <v>0</v>
      </c>
      <c r="N107" s="245">
        <v>0.40105000000000002</v>
      </c>
      <c r="O107" s="245">
        <f>ROUND(E107*N107,2)</f>
        <v>0.4</v>
      </c>
      <c r="P107" s="245">
        <v>0</v>
      </c>
      <c r="Q107" s="245">
        <f>ROUND(E107*P107,2)</f>
        <v>0</v>
      </c>
      <c r="R107" s="245" t="s">
        <v>364</v>
      </c>
      <c r="S107" s="245" t="s">
        <v>115</v>
      </c>
      <c r="T107" s="246" t="s">
        <v>115</v>
      </c>
      <c r="U107" s="221">
        <v>1.09236</v>
      </c>
      <c r="V107" s="221">
        <f>ROUND(E107*U107,2)</f>
        <v>1.0900000000000001</v>
      </c>
      <c r="W107" s="221"/>
      <c r="X107" s="221" t="s">
        <v>116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117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0.399999999999999" outlineLevel="1" x14ac:dyDescent="0.25">
      <c r="A108" s="240">
        <v>30</v>
      </c>
      <c r="B108" s="241" t="s">
        <v>365</v>
      </c>
      <c r="C108" s="253" t="s">
        <v>366</v>
      </c>
      <c r="D108" s="242" t="s">
        <v>179</v>
      </c>
      <c r="E108" s="243">
        <v>1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21</v>
      </c>
      <c r="M108" s="245">
        <f>G108*(1+L108/100)</f>
        <v>0</v>
      </c>
      <c r="N108" s="245">
        <v>4.7620000000000003E-2</v>
      </c>
      <c r="O108" s="245">
        <f>ROUND(E108*N108,2)</f>
        <v>0.05</v>
      </c>
      <c r="P108" s="245">
        <v>0</v>
      </c>
      <c r="Q108" s="245">
        <f>ROUND(E108*P108,2)</f>
        <v>0</v>
      </c>
      <c r="R108" s="245" t="s">
        <v>161</v>
      </c>
      <c r="S108" s="245" t="s">
        <v>115</v>
      </c>
      <c r="T108" s="246" t="s">
        <v>115</v>
      </c>
      <c r="U108" s="221">
        <v>1.0940000000000001</v>
      </c>
      <c r="V108" s="221">
        <f>ROUND(E108*U108,2)</f>
        <v>1.0900000000000001</v>
      </c>
      <c r="W108" s="221"/>
      <c r="X108" s="221" t="s">
        <v>116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117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31">
        <v>31</v>
      </c>
      <c r="B109" s="232" t="s">
        <v>367</v>
      </c>
      <c r="C109" s="250" t="s">
        <v>368</v>
      </c>
      <c r="D109" s="233" t="s">
        <v>179</v>
      </c>
      <c r="E109" s="234">
        <v>1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0.12303</v>
      </c>
      <c r="O109" s="236">
        <f>ROUND(E109*N109,2)</f>
        <v>0.12</v>
      </c>
      <c r="P109" s="236">
        <v>0</v>
      </c>
      <c r="Q109" s="236">
        <f>ROUND(E109*P109,2)</f>
        <v>0</v>
      </c>
      <c r="R109" s="236" t="s">
        <v>161</v>
      </c>
      <c r="S109" s="236" t="s">
        <v>115</v>
      </c>
      <c r="T109" s="237" t="s">
        <v>115</v>
      </c>
      <c r="U109" s="221">
        <v>0.86299999999999999</v>
      </c>
      <c r="V109" s="221">
        <f>ROUND(E109*U109,2)</f>
        <v>0.86</v>
      </c>
      <c r="W109" s="221"/>
      <c r="X109" s="221" t="s">
        <v>116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9"/>
      <c r="B110" s="220"/>
      <c r="C110" s="251" t="s">
        <v>369</v>
      </c>
      <c r="D110" s="239"/>
      <c r="E110" s="239"/>
      <c r="F110" s="239"/>
      <c r="G110" s="239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119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31">
        <v>32</v>
      </c>
      <c r="B111" s="232" t="s">
        <v>370</v>
      </c>
      <c r="C111" s="250" t="s">
        <v>371</v>
      </c>
      <c r="D111" s="233" t="s">
        <v>124</v>
      </c>
      <c r="E111" s="234">
        <v>1.512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2.5249999999999999</v>
      </c>
      <c r="O111" s="236">
        <f>ROUND(E111*N111,2)</f>
        <v>3.82</v>
      </c>
      <c r="P111" s="236">
        <v>0</v>
      </c>
      <c r="Q111" s="236">
        <f>ROUND(E111*P111,2)</f>
        <v>0</v>
      </c>
      <c r="R111" s="236" t="s">
        <v>161</v>
      </c>
      <c r="S111" s="236" t="s">
        <v>115</v>
      </c>
      <c r="T111" s="237" t="s">
        <v>115</v>
      </c>
      <c r="U111" s="221">
        <v>1.3029999999999999</v>
      </c>
      <c r="V111" s="221">
        <f>ROUND(E111*U111,2)</f>
        <v>1.97</v>
      </c>
      <c r="W111" s="221"/>
      <c r="X111" s="221" t="s">
        <v>116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117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51" t="s">
        <v>166</v>
      </c>
      <c r="D112" s="239"/>
      <c r="E112" s="239"/>
      <c r="F112" s="239"/>
      <c r="G112" s="239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119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2" t="s">
        <v>372</v>
      </c>
      <c r="D113" s="222"/>
      <c r="E113" s="223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9"/>
      <c r="B114" s="220"/>
      <c r="C114" s="252" t="s">
        <v>373</v>
      </c>
      <c r="D114" s="222"/>
      <c r="E114" s="223">
        <v>1.296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121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52" t="s">
        <v>374</v>
      </c>
      <c r="D115" s="222"/>
      <c r="E115" s="223">
        <v>0.216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31">
        <v>33</v>
      </c>
      <c r="B116" s="232" t="s">
        <v>196</v>
      </c>
      <c r="C116" s="250" t="s">
        <v>197</v>
      </c>
      <c r="D116" s="233" t="s">
        <v>129</v>
      </c>
      <c r="E116" s="234">
        <v>10.8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4.1799999999999997E-3</v>
      </c>
      <c r="O116" s="236">
        <f>ROUND(E116*N116,2)</f>
        <v>0.05</v>
      </c>
      <c r="P116" s="236">
        <v>0</v>
      </c>
      <c r="Q116" s="236">
        <f>ROUND(E116*P116,2)</f>
        <v>0</v>
      </c>
      <c r="R116" s="236" t="s">
        <v>161</v>
      </c>
      <c r="S116" s="236" t="s">
        <v>115</v>
      </c>
      <c r="T116" s="237" t="s">
        <v>115</v>
      </c>
      <c r="U116" s="221">
        <v>0.96299999999999997</v>
      </c>
      <c r="V116" s="221">
        <f>ROUND(E116*U116,2)</f>
        <v>10.4</v>
      </c>
      <c r="W116" s="221"/>
      <c r="X116" s="221" t="s">
        <v>116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117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52" t="s">
        <v>372</v>
      </c>
      <c r="D117" s="222"/>
      <c r="E117" s="223"/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9"/>
      <c r="B118" s="220"/>
      <c r="C118" s="252" t="s">
        <v>375</v>
      </c>
      <c r="D118" s="222"/>
      <c r="E118" s="223">
        <v>10.8</v>
      </c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31">
        <v>34</v>
      </c>
      <c r="B119" s="232" t="s">
        <v>376</v>
      </c>
      <c r="C119" s="250" t="s">
        <v>377</v>
      </c>
      <c r="D119" s="233" t="s">
        <v>174</v>
      </c>
      <c r="E119" s="234">
        <v>95.4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6" t="s">
        <v>161</v>
      </c>
      <c r="S119" s="236" t="s">
        <v>115</v>
      </c>
      <c r="T119" s="237" t="s">
        <v>115</v>
      </c>
      <c r="U119" s="221">
        <v>2.5999999999999999E-2</v>
      </c>
      <c r="V119" s="221">
        <f>ROUND(E119*U119,2)</f>
        <v>2.48</v>
      </c>
      <c r="W119" s="221"/>
      <c r="X119" s="221" t="s">
        <v>116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117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9"/>
      <c r="B120" s="220"/>
      <c r="C120" s="252" t="s">
        <v>358</v>
      </c>
      <c r="D120" s="222"/>
      <c r="E120" s="223">
        <v>95.4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121</v>
      </c>
      <c r="AH120" s="212">
        <v>5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40">
        <v>35</v>
      </c>
      <c r="B121" s="241" t="s">
        <v>378</v>
      </c>
      <c r="C121" s="253" t="s">
        <v>379</v>
      </c>
      <c r="D121" s="242" t="s">
        <v>179</v>
      </c>
      <c r="E121" s="243">
        <v>1</v>
      </c>
      <c r="F121" s="244"/>
      <c r="G121" s="245">
        <f>ROUND(E121*F121,2)</f>
        <v>0</v>
      </c>
      <c r="H121" s="244"/>
      <c r="I121" s="245">
        <f>ROUND(E121*H121,2)</f>
        <v>0</v>
      </c>
      <c r="J121" s="244"/>
      <c r="K121" s="245">
        <f>ROUND(E121*J121,2)</f>
        <v>0</v>
      </c>
      <c r="L121" s="245">
        <v>21</v>
      </c>
      <c r="M121" s="245">
        <f>G121*(1+L121/100)</f>
        <v>0</v>
      </c>
      <c r="N121" s="245">
        <v>0</v>
      </c>
      <c r="O121" s="245">
        <f>ROUND(E121*N121,2)</f>
        <v>0</v>
      </c>
      <c r="P121" s="245">
        <v>0</v>
      </c>
      <c r="Q121" s="245">
        <f>ROUND(E121*P121,2)</f>
        <v>0</v>
      </c>
      <c r="R121" s="245" t="s">
        <v>380</v>
      </c>
      <c r="S121" s="245" t="s">
        <v>115</v>
      </c>
      <c r="T121" s="246" t="s">
        <v>115</v>
      </c>
      <c r="U121" s="221">
        <v>0.10100000000000001</v>
      </c>
      <c r="V121" s="221">
        <f>ROUND(E121*U121,2)</f>
        <v>0.1</v>
      </c>
      <c r="W121" s="221"/>
      <c r="X121" s="221" t="s">
        <v>116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117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31">
        <v>36</v>
      </c>
      <c r="B122" s="232" t="s">
        <v>381</v>
      </c>
      <c r="C122" s="250" t="s">
        <v>382</v>
      </c>
      <c r="D122" s="233" t="s">
        <v>249</v>
      </c>
      <c r="E122" s="234">
        <v>1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6">
        <v>0.51066</v>
      </c>
      <c r="O122" s="236">
        <f>ROUND(E122*N122,2)</f>
        <v>0.51</v>
      </c>
      <c r="P122" s="236">
        <v>0</v>
      </c>
      <c r="Q122" s="236">
        <f>ROUND(E122*P122,2)</f>
        <v>0</v>
      </c>
      <c r="R122" s="236"/>
      <c r="S122" s="236" t="s">
        <v>206</v>
      </c>
      <c r="T122" s="237" t="s">
        <v>216</v>
      </c>
      <c r="U122" s="221">
        <v>1.1000000000000001</v>
      </c>
      <c r="V122" s="221">
        <f>ROUND(E122*U122,2)</f>
        <v>1.1000000000000001</v>
      </c>
      <c r="W122" s="221"/>
      <c r="X122" s="221" t="s">
        <v>116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117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9"/>
      <c r="B123" s="220"/>
      <c r="C123" s="254" t="s">
        <v>383</v>
      </c>
      <c r="D123" s="247"/>
      <c r="E123" s="247"/>
      <c r="F123" s="247"/>
      <c r="G123" s="247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251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9"/>
      <c r="B124" s="220"/>
      <c r="C124" s="259" t="s">
        <v>384</v>
      </c>
      <c r="D124" s="258"/>
      <c r="E124" s="258"/>
      <c r="F124" s="258"/>
      <c r="G124" s="258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251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19"/>
      <c r="B125" s="220"/>
      <c r="C125" s="259" t="s">
        <v>385</v>
      </c>
      <c r="D125" s="258"/>
      <c r="E125" s="258"/>
      <c r="F125" s="258"/>
      <c r="G125" s="258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251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19"/>
      <c r="B126" s="220"/>
      <c r="C126" s="259" t="s">
        <v>386</v>
      </c>
      <c r="D126" s="258"/>
      <c r="E126" s="258"/>
      <c r="F126" s="258"/>
      <c r="G126" s="258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251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19"/>
      <c r="B127" s="220"/>
      <c r="C127" s="259" t="s">
        <v>387</v>
      </c>
      <c r="D127" s="258"/>
      <c r="E127" s="258"/>
      <c r="F127" s="258"/>
      <c r="G127" s="258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251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9"/>
      <c r="B128" s="220"/>
      <c r="C128" s="259" t="s">
        <v>388</v>
      </c>
      <c r="D128" s="258"/>
      <c r="E128" s="258"/>
      <c r="F128" s="258"/>
      <c r="G128" s="258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251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31">
        <v>37</v>
      </c>
      <c r="B129" s="232" t="s">
        <v>389</v>
      </c>
      <c r="C129" s="250" t="s">
        <v>390</v>
      </c>
      <c r="D129" s="233" t="s">
        <v>249</v>
      </c>
      <c r="E129" s="234">
        <v>1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1.47E-3</v>
      </c>
      <c r="O129" s="236">
        <f>ROUND(E129*N129,2)</f>
        <v>0</v>
      </c>
      <c r="P129" s="236">
        <v>0</v>
      </c>
      <c r="Q129" s="236">
        <f>ROUND(E129*P129,2)</f>
        <v>0</v>
      </c>
      <c r="R129" s="236"/>
      <c r="S129" s="236" t="s">
        <v>206</v>
      </c>
      <c r="T129" s="237" t="s">
        <v>216</v>
      </c>
      <c r="U129" s="221">
        <v>0.90600000000000003</v>
      </c>
      <c r="V129" s="221">
        <f>ROUND(E129*U129,2)</f>
        <v>0.91</v>
      </c>
      <c r="W129" s="221"/>
      <c r="X129" s="221" t="s">
        <v>116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117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19"/>
      <c r="B130" s="220"/>
      <c r="C130" s="252" t="s">
        <v>391</v>
      </c>
      <c r="D130" s="222"/>
      <c r="E130" s="223">
        <v>1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121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0.399999999999999" outlineLevel="1" x14ac:dyDescent="0.25">
      <c r="A131" s="231">
        <v>38</v>
      </c>
      <c r="B131" s="232" t="s">
        <v>392</v>
      </c>
      <c r="C131" s="250" t="s">
        <v>393</v>
      </c>
      <c r="D131" s="233" t="s">
        <v>174</v>
      </c>
      <c r="E131" s="234">
        <v>96.831000000000003</v>
      </c>
      <c r="F131" s="235"/>
      <c r="G131" s="236">
        <f>ROUND(E131*F131,2)</f>
        <v>0</v>
      </c>
      <c r="H131" s="235"/>
      <c r="I131" s="236">
        <f>ROUND(E131*H131,2)</f>
        <v>0</v>
      </c>
      <c r="J131" s="235"/>
      <c r="K131" s="236">
        <f>ROUND(E131*J131,2)</f>
        <v>0</v>
      </c>
      <c r="L131" s="236">
        <v>21</v>
      </c>
      <c r="M131" s="236">
        <f>G131*(1+L131/100)</f>
        <v>0</v>
      </c>
      <c r="N131" s="236">
        <v>4.2999999999999999E-4</v>
      </c>
      <c r="O131" s="236">
        <f>ROUND(E131*N131,2)</f>
        <v>0.04</v>
      </c>
      <c r="P131" s="236">
        <v>0</v>
      </c>
      <c r="Q131" s="236">
        <f>ROUND(E131*P131,2)</f>
        <v>0</v>
      </c>
      <c r="R131" s="236" t="s">
        <v>225</v>
      </c>
      <c r="S131" s="236" t="s">
        <v>115</v>
      </c>
      <c r="T131" s="237" t="s">
        <v>115</v>
      </c>
      <c r="U131" s="221">
        <v>0</v>
      </c>
      <c r="V131" s="221">
        <f>ROUND(E131*U131,2)</f>
        <v>0</v>
      </c>
      <c r="W131" s="221"/>
      <c r="X131" s="221" t="s">
        <v>211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212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52" t="s">
        <v>394</v>
      </c>
      <c r="D132" s="222"/>
      <c r="E132" s="223">
        <v>96.831000000000003</v>
      </c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121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0.399999999999999" outlineLevel="1" x14ac:dyDescent="0.25">
      <c r="A133" s="240">
        <v>39</v>
      </c>
      <c r="B133" s="241" t="s">
        <v>395</v>
      </c>
      <c r="C133" s="253" t="s">
        <v>396</v>
      </c>
      <c r="D133" s="242" t="s">
        <v>179</v>
      </c>
      <c r="E133" s="243">
        <v>1</v>
      </c>
      <c r="F133" s="244"/>
      <c r="G133" s="245">
        <f>ROUND(E133*F133,2)</f>
        <v>0</v>
      </c>
      <c r="H133" s="244"/>
      <c r="I133" s="245">
        <f>ROUND(E133*H133,2)</f>
        <v>0</v>
      </c>
      <c r="J133" s="244"/>
      <c r="K133" s="245">
        <f>ROUND(E133*J133,2)</f>
        <v>0</v>
      </c>
      <c r="L133" s="245">
        <v>21</v>
      </c>
      <c r="M133" s="245">
        <f>G133*(1+L133/100)</f>
        <v>0</v>
      </c>
      <c r="N133" s="245">
        <v>0.112</v>
      </c>
      <c r="O133" s="245">
        <f>ROUND(E133*N133,2)</f>
        <v>0.11</v>
      </c>
      <c r="P133" s="245">
        <v>0</v>
      </c>
      <c r="Q133" s="245">
        <f>ROUND(E133*P133,2)</f>
        <v>0</v>
      </c>
      <c r="R133" s="245" t="s">
        <v>225</v>
      </c>
      <c r="S133" s="245" t="s">
        <v>115</v>
      </c>
      <c r="T133" s="246" t="s">
        <v>115</v>
      </c>
      <c r="U133" s="221">
        <v>0</v>
      </c>
      <c r="V133" s="221">
        <f>ROUND(E133*U133,2)</f>
        <v>0</v>
      </c>
      <c r="W133" s="221"/>
      <c r="X133" s="221" t="s">
        <v>211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212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0.399999999999999" outlineLevel="1" x14ac:dyDescent="0.25">
      <c r="A134" s="240">
        <v>40</v>
      </c>
      <c r="B134" s="241" t="s">
        <v>397</v>
      </c>
      <c r="C134" s="253" t="s">
        <v>398</v>
      </c>
      <c r="D134" s="242" t="s">
        <v>179</v>
      </c>
      <c r="E134" s="243">
        <v>1</v>
      </c>
      <c r="F134" s="244"/>
      <c r="G134" s="245">
        <f>ROUND(E134*F134,2)</f>
        <v>0</v>
      </c>
      <c r="H134" s="244"/>
      <c r="I134" s="245">
        <f>ROUND(E134*H134,2)</f>
        <v>0</v>
      </c>
      <c r="J134" s="244"/>
      <c r="K134" s="245">
        <f>ROUND(E134*J134,2)</f>
        <v>0</v>
      </c>
      <c r="L134" s="245">
        <v>21</v>
      </c>
      <c r="M134" s="245">
        <f>G134*(1+L134/100)</f>
        <v>0</v>
      </c>
      <c r="N134" s="245">
        <v>1.1299999999999999E-2</v>
      </c>
      <c r="O134" s="245">
        <f>ROUND(E134*N134,2)</f>
        <v>0.01</v>
      </c>
      <c r="P134" s="245">
        <v>0</v>
      </c>
      <c r="Q134" s="245">
        <f>ROUND(E134*P134,2)</f>
        <v>0</v>
      </c>
      <c r="R134" s="245" t="s">
        <v>225</v>
      </c>
      <c r="S134" s="245" t="s">
        <v>115</v>
      </c>
      <c r="T134" s="246" t="s">
        <v>115</v>
      </c>
      <c r="U134" s="221">
        <v>0</v>
      </c>
      <c r="V134" s="221">
        <f>ROUND(E134*U134,2)</f>
        <v>0</v>
      </c>
      <c r="W134" s="221"/>
      <c r="X134" s="221" t="s">
        <v>211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212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0.399999999999999" outlineLevel="1" x14ac:dyDescent="0.25">
      <c r="A135" s="240">
        <v>41</v>
      </c>
      <c r="B135" s="241" t="s">
        <v>399</v>
      </c>
      <c r="C135" s="253" t="s">
        <v>400</v>
      </c>
      <c r="D135" s="242" t="s">
        <v>179</v>
      </c>
      <c r="E135" s="243">
        <v>1</v>
      </c>
      <c r="F135" s="244"/>
      <c r="G135" s="245">
        <f>ROUND(E135*F135,2)</f>
        <v>0</v>
      </c>
      <c r="H135" s="244"/>
      <c r="I135" s="245">
        <f>ROUND(E135*H135,2)</f>
        <v>0</v>
      </c>
      <c r="J135" s="244"/>
      <c r="K135" s="245">
        <f>ROUND(E135*J135,2)</f>
        <v>0</v>
      </c>
      <c r="L135" s="245">
        <v>21</v>
      </c>
      <c r="M135" s="245">
        <f>G135*(1+L135/100)</f>
        <v>0</v>
      </c>
      <c r="N135" s="245">
        <v>3.3999999999999998E-3</v>
      </c>
      <c r="O135" s="245">
        <f>ROUND(E135*N135,2)</f>
        <v>0</v>
      </c>
      <c r="P135" s="245">
        <v>0</v>
      </c>
      <c r="Q135" s="245">
        <f>ROUND(E135*P135,2)</f>
        <v>0</v>
      </c>
      <c r="R135" s="245" t="s">
        <v>225</v>
      </c>
      <c r="S135" s="245" t="s">
        <v>115</v>
      </c>
      <c r="T135" s="246" t="s">
        <v>115</v>
      </c>
      <c r="U135" s="221">
        <v>0</v>
      </c>
      <c r="V135" s="221">
        <f>ROUND(E135*U135,2)</f>
        <v>0</v>
      </c>
      <c r="W135" s="221"/>
      <c r="X135" s="221" t="s">
        <v>211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212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0.399999999999999" outlineLevel="1" x14ac:dyDescent="0.25">
      <c r="A136" s="240">
        <v>42</v>
      </c>
      <c r="B136" s="241" t="s">
        <v>401</v>
      </c>
      <c r="C136" s="253" t="s">
        <v>402</v>
      </c>
      <c r="D136" s="242" t="s">
        <v>179</v>
      </c>
      <c r="E136" s="243">
        <v>1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5">
        <v>3.3E-3</v>
      </c>
      <c r="O136" s="245">
        <f>ROUND(E136*N136,2)</f>
        <v>0</v>
      </c>
      <c r="P136" s="245">
        <v>0</v>
      </c>
      <c r="Q136" s="245">
        <f>ROUND(E136*P136,2)</f>
        <v>0</v>
      </c>
      <c r="R136" s="245" t="s">
        <v>225</v>
      </c>
      <c r="S136" s="245" t="s">
        <v>115</v>
      </c>
      <c r="T136" s="246" t="s">
        <v>115</v>
      </c>
      <c r="U136" s="221">
        <v>0</v>
      </c>
      <c r="V136" s="221">
        <f>ROUND(E136*U136,2)</f>
        <v>0</v>
      </c>
      <c r="W136" s="221"/>
      <c r="X136" s="221" t="s">
        <v>211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212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x14ac:dyDescent="0.25">
      <c r="A137" s="225" t="s">
        <v>109</v>
      </c>
      <c r="B137" s="226" t="s">
        <v>70</v>
      </c>
      <c r="C137" s="249" t="s">
        <v>71</v>
      </c>
      <c r="D137" s="227"/>
      <c r="E137" s="228"/>
      <c r="F137" s="229"/>
      <c r="G137" s="229">
        <f>SUMIF(AG138:AG143,"&lt;&gt;NOR",G138:G143)</f>
        <v>0</v>
      </c>
      <c r="H137" s="229"/>
      <c r="I137" s="229">
        <f>SUM(I138:I143)</f>
        <v>0</v>
      </c>
      <c r="J137" s="229"/>
      <c r="K137" s="229">
        <f>SUM(K138:K143)</f>
        <v>0</v>
      </c>
      <c r="L137" s="229"/>
      <c r="M137" s="229">
        <f>SUM(M138:M143)</f>
        <v>0</v>
      </c>
      <c r="N137" s="229"/>
      <c r="O137" s="229">
        <f>SUM(O138:O143)</f>
        <v>1.1299999999999999</v>
      </c>
      <c r="P137" s="229"/>
      <c r="Q137" s="229">
        <f>SUM(Q138:Q143)</f>
        <v>0</v>
      </c>
      <c r="R137" s="229"/>
      <c r="S137" s="229"/>
      <c r="T137" s="230"/>
      <c r="U137" s="224"/>
      <c r="V137" s="224">
        <f>SUM(V138:V143)</f>
        <v>2.59</v>
      </c>
      <c r="W137" s="224"/>
      <c r="X137" s="224"/>
      <c r="AG137" t="s">
        <v>110</v>
      </c>
    </row>
    <row r="138" spans="1:60" ht="20.399999999999999" outlineLevel="1" x14ac:dyDescent="0.25">
      <c r="A138" s="231">
        <v>43</v>
      </c>
      <c r="B138" s="232" t="s">
        <v>403</v>
      </c>
      <c r="C138" s="250" t="s">
        <v>404</v>
      </c>
      <c r="D138" s="233" t="s">
        <v>174</v>
      </c>
      <c r="E138" s="234">
        <v>6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0.188</v>
      </c>
      <c r="O138" s="236">
        <f>ROUND(E138*N138,2)</f>
        <v>1.1299999999999999</v>
      </c>
      <c r="P138" s="236">
        <v>0</v>
      </c>
      <c r="Q138" s="236">
        <f>ROUND(E138*P138,2)</f>
        <v>0</v>
      </c>
      <c r="R138" s="236" t="s">
        <v>273</v>
      </c>
      <c r="S138" s="236" t="s">
        <v>115</v>
      </c>
      <c r="T138" s="237" t="s">
        <v>115</v>
      </c>
      <c r="U138" s="221">
        <v>0.27200000000000002</v>
      </c>
      <c r="V138" s="221">
        <f>ROUND(E138*U138,2)</f>
        <v>1.63</v>
      </c>
      <c r="W138" s="221"/>
      <c r="X138" s="221" t="s">
        <v>116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117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51" t="s">
        <v>405</v>
      </c>
      <c r="D139" s="239"/>
      <c r="E139" s="239"/>
      <c r="F139" s="239"/>
      <c r="G139" s="239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119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19"/>
      <c r="B140" s="220"/>
      <c r="C140" s="252" t="s">
        <v>406</v>
      </c>
      <c r="D140" s="222"/>
      <c r="E140" s="223">
        <v>6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121</v>
      </c>
      <c r="AH140" s="212">
        <v>5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31">
        <v>44</v>
      </c>
      <c r="B141" s="232" t="s">
        <v>407</v>
      </c>
      <c r="C141" s="250" t="s">
        <v>408</v>
      </c>
      <c r="D141" s="233" t="s">
        <v>174</v>
      </c>
      <c r="E141" s="234">
        <v>16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21</v>
      </c>
      <c r="M141" s="236">
        <f>G141*(1+L141/100)</f>
        <v>0</v>
      </c>
      <c r="N141" s="236">
        <v>0</v>
      </c>
      <c r="O141" s="236">
        <f>ROUND(E141*N141,2)</f>
        <v>0</v>
      </c>
      <c r="P141" s="236">
        <v>0</v>
      </c>
      <c r="Q141" s="236">
        <f>ROUND(E141*P141,2)</f>
        <v>0</v>
      </c>
      <c r="R141" s="236" t="s">
        <v>273</v>
      </c>
      <c r="S141" s="236" t="s">
        <v>115</v>
      </c>
      <c r="T141" s="237" t="s">
        <v>115</v>
      </c>
      <c r="U141" s="221">
        <v>0.06</v>
      </c>
      <c r="V141" s="221">
        <f>ROUND(E141*U141,2)</f>
        <v>0.96</v>
      </c>
      <c r="W141" s="221"/>
      <c r="X141" s="221" t="s">
        <v>116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117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19"/>
      <c r="B142" s="220"/>
      <c r="C142" s="251" t="s">
        <v>409</v>
      </c>
      <c r="D142" s="239"/>
      <c r="E142" s="239"/>
      <c r="F142" s="239"/>
      <c r="G142" s="239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119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19"/>
      <c r="B143" s="220"/>
      <c r="C143" s="252" t="s">
        <v>410</v>
      </c>
      <c r="D143" s="222"/>
      <c r="E143" s="223">
        <v>16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121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5">
      <c r="A144" s="225" t="s">
        <v>109</v>
      </c>
      <c r="B144" s="226" t="s">
        <v>74</v>
      </c>
      <c r="C144" s="249" t="s">
        <v>75</v>
      </c>
      <c r="D144" s="227"/>
      <c r="E144" s="228"/>
      <c r="F144" s="229"/>
      <c r="G144" s="229">
        <f>SUMIF(AG145:AG148,"&lt;&gt;NOR",G145:G148)</f>
        <v>0</v>
      </c>
      <c r="H144" s="229"/>
      <c r="I144" s="229">
        <f>SUM(I145:I148)</f>
        <v>0</v>
      </c>
      <c r="J144" s="229"/>
      <c r="K144" s="229">
        <f>SUM(K145:K148)</f>
        <v>0</v>
      </c>
      <c r="L144" s="229"/>
      <c r="M144" s="229">
        <f>SUM(M145:M148)</f>
        <v>0</v>
      </c>
      <c r="N144" s="229"/>
      <c r="O144" s="229">
        <f>SUM(O145:O148)</f>
        <v>0</v>
      </c>
      <c r="P144" s="229"/>
      <c r="Q144" s="229">
        <f>SUM(Q145:Q148)</f>
        <v>0</v>
      </c>
      <c r="R144" s="229"/>
      <c r="S144" s="229"/>
      <c r="T144" s="230"/>
      <c r="U144" s="224"/>
      <c r="V144" s="224">
        <f>SUM(V145:V148)</f>
        <v>0.54</v>
      </c>
      <c r="W144" s="224"/>
      <c r="X144" s="224"/>
      <c r="AG144" t="s">
        <v>110</v>
      </c>
    </row>
    <row r="145" spans="1:60" ht="20.399999999999999" outlineLevel="1" x14ac:dyDescent="0.25">
      <c r="A145" s="231">
        <v>45</v>
      </c>
      <c r="B145" s="232" t="s">
        <v>411</v>
      </c>
      <c r="C145" s="250" t="s">
        <v>412</v>
      </c>
      <c r="D145" s="233" t="s">
        <v>174</v>
      </c>
      <c r="E145" s="234">
        <v>6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0</v>
      </c>
      <c r="O145" s="236">
        <f>ROUND(E145*N145,2)</f>
        <v>0</v>
      </c>
      <c r="P145" s="236">
        <v>0</v>
      </c>
      <c r="Q145" s="236">
        <f>ROUND(E145*P145,2)</f>
        <v>0</v>
      </c>
      <c r="R145" s="236" t="s">
        <v>273</v>
      </c>
      <c r="S145" s="236" t="s">
        <v>115</v>
      </c>
      <c r="T145" s="237" t="s">
        <v>115</v>
      </c>
      <c r="U145" s="221">
        <v>0.09</v>
      </c>
      <c r="V145" s="221">
        <f>ROUND(E145*U145,2)</f>
        <v>0.54</v>
      </c>
      <c r="W145" s="221"/>
      <c r="X145" s="221" t="s">
        <v>116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117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1" outlineLevel="1" x14ac:dyDescent="0.25">
      <c r="A146" s="219"/>
      <c r="B146" s="220"/>
      <c r="C146" s="251" t="s">
        <v>413</v>
      </c>
      <c r="D146" s="239"/>
      <c r="E146" s="239"/>
      <c r="F146" s="239"/>
      <c r="G146" s="239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119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38" t="str">
        <f>C146</f>
        <v>krajníků, desek nebo panelů od spojovacího materiálu s odklizením a uložením očištěných hmot a spojovacího materiálu na skládku na vzdálenost do 10 m</v>
      </c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52" t="s">
        <v>406</v>
      </c>
      <c r="D147" s="222"/>
      <c r="E147" s="223">
        <v>6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121</v>
      </c>
      <c r="AH147" s="212">
        <v>5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40">
        <v>46</v>
      </c>
      <c r="B148" s="241" t="s">
        <v>414</v>
      </c>
      <c r="C148" s="253" t="s">
        <v>415</v>
      </c>
      <c r="D148" s="242" t="s">
        <v>249</v>
      </c>
      <c r="E148" s="243">
        <v>1</v>
      </c>
      <c r="F148" s="244"/>
      <c r="G148" s="245">
        <f>ROUND(E148*F148,2)</f>
        <v>0</v>
      </c>
      <c r="H148" s="244"/>
      <c r="I148" s="245">
        <f>ROUND(E148*H148,2)</f>
        <v>0</v>
      </c>
      <c r="J148" s="244"/>
      <c r="K148" s="245">
        <f>ROUND(E148*J148,2)</f>
        <v>0</v>
      </c>
      <c r="L148" s="245">
        <v>21</v>
      </c>
      <c r="M148" s="245">
        <f>G148*(1+L148/100)</f>
        <v>0</v>
      </c>
      <c r="N148" s="245">
        <v>0</v>
      </c>
      <c r="O148" s="245">
        <f>ROUND(E148*N148,2)</f>
        <v>0</v>
      </c>
      <c r="P148" s="245">
        <v>0</v>
      </c>
      <c r="Q148" s="245">
        <f>ROUND(E148*P148,2)</f>
        <v>0</v>
      </c>
      <c r="R148" s="245"/>
      <c r="S148" s="245" t="s">
        <v>206</v>
      </c>
      <c r="T148" s="246" t="s">
        <v>216</v>
      </c>
      <c r="U148" s="221">
        <v>0</v>
      </c>
      <c r="V148" s="221">
        <f>ROUND(E148*U148,2)</f>
        <v>0</v>
      </c>
      <c r="W148" s="221"/>
      <c r="X148" s="221" t="s">
        <v>116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117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5">
      <c r="A149" s="225" t="s">
        <v>109</v>
      </c>
      <c r="B149" s="226" t="s">
        <v>76</v>
      </c>
      <c r="C149" s="249" t="s">
        <v>77</v>
      </c>
      <c r="D149" s="227"/>
      <c r="E149" s="228"/>
      <c r="F149" s="229"/>
      <c r="G149" s="229">
        <f>SUMIF(AG150:AG151,"&lt;&gt;NOR",G150:G151)</f>
        <v>0</v>
      </c>
      <c r="H149" s="229"/>
      <c r="I149" s="229">
        <f>SUM(I150:I151)</f>
        <v>0</v>
      </c>
      <c r="J149" s="229"/>
      <c r="K149" s="229">
        <f>SUM(K150:K151)</f>
        <v>0</v>
      </c>
      <c r="L149" s="229"/>
      <c r="M149" s="229">
        <f>SUM(M150:M151)</f>
        <v>0</v>
      </c>
      <c r="N149" s="229"/>
      <c r="O149" s="229">
        <f>SUM(O150:O151)</f>
        <v>0</v>
      </c>
      <c r="P149" s="229"/>
      <c r="Q149" s="229">
        <f>SUM(Q150:Q151)</f>
        <v>0</v>
      </c>
      <c r="R149" s="229"/>
      <c r="S149" s="229"/>
      <c r="T149" s="230"/>
      <c r="U149" s="224"/>
      <c r="V149" s="224">
        <f>SUM(V150:V151)</f>
        <v>15.87</v>
      </c>
      <c r="W149" s="224"/>
      <c r="X149" s="224"/>
      <c r="AG149" t="s">
        <v>110</v>
      </c>
    </row>
    <row r="150" spans="1:60" outlineLevel="1" x14ac:dyDescent="0.25">
      <c r="A150" s="231">
        <v>47</v>
      </c>
      <c r="B150" s="232" t="s">
        <v>252</v>
      </c>
      <c r="C150" s="250" t="s">
        <v>253</v>
      </c>
      <c r="D150" s="233" t="s">
        <v>170</v>
      </c>
      <c r="E150" s="234">
        <v>75.034610000000001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6" t="s">
        <v>161</v>
      </c>
      <c r="S150" s="236" t="s">
        <v>115</v>
      </c>
      <c r="T150" s="237" t="s">
        <v>115</v>
      </c>
      <c r="U150" s="221">
        <v>0.21149999999999999</v>
      </c>
      <c r="V150" s="221">
        <f>ROUND(E150*U150,2)</f>
        <v>15.87</v>
      </c>
      <c r="W150" s="221"/>
      <c r="X150" s="221" t="s">
        <v>254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255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51" t="s">
        <v>256</v>
      </c>
      <c r="D151" s="239"/>
      <c r="E151" s="239"/>
      <c r="F151" s="239"/>
      <c r="G151" s="239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119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5">
      <c r="A152" s="225" t="s">
        <v>109</v>
      </c>
      <c r="B152" s="226" t="s">
        <v>78</v>
      </c>
      <c r="C152" s="249" t="s">
        <v>79</v>
      </c>
      <c r="D152" s="227"/>
      <c r="E152" s="228"/>
      <c r="F152" s="229"/>
      <c r="G152" s="229">
        <f>SUMIF(AG153:AG157,"&lt;&gt;NOR",G153:G157)</f>
        <v>0</v>
      </c>
      <c r="H152" s="229"/>
      <c r="I152" s="229">
        <f>SUM(I153:I157)</f>
        <v>0</v>
      </c>
      <c r="J152" s="229"/>
      <c r="K152" s="229">
        <f>SUM(K153:K157)</f>
        <v>0</v>
      </c>
      <c r="L152" s="229"/>
      <c r="M152" s="229">
        <f>SUM(M153:M157)</f>
        <v>0</v>
      </c>
      <c r="N152" s="229"/>
      <c r="O152" s="229">
        <f>SUM(O153:O157)</f>
        <v>0</v>
      </c>
      <c r="P152" s="229"/>
      <c r="Q152" s="229">
        <f>SUM(Q153:Q157)</f>
        <v>0</v>
      </c>
      <c r="R152" s="229"/>
      <c r="S152" s="229"/>
      <c r="T152" s="230"/>
      <c r="U152" s="224"/>
      <c r="V152" s="224">
        <f>SUM(V153:V157)</f>
        <v>35.549999999999997</v>
      </c>
      <c r="W152" s="224"/>
      <c r="X152" s="224"/>
      <c r="AG152" t="s">
        <v>110</v>
      </c>
    </row>
    <row r="153" spans="1:60" outlineLevel="1" x14ac:dyDescent="0.25">
      <c r="A153" s="240">
        <v>48</v>
      </c>
      <c r="B153" s="241" t="s">
        <v>257</v>
      </c>
      <c r="C153" s="253" t="s">
        <v>258</v>
      </c>
      <c r="D153" s="242" t="s">
        <v>170</v>
      </c>
      <c r="E153" s="243">
        <v>15.644</v>
      </c>
      <c r="F153" s="244"/>
      <c r="G153" s="245">
        <f>ROUND(E153*F153,2)</f>
        <v>0</v>
      </c>
      <c r="H153" s="244"/>
      <c r="I153" s="245">
        <f>ROUND(E153*H153,2)</f>
        <v>0</v>
      </c>
      <c r="J153" s="244"/>
      <c r="K153" s="245">
        <f>ROUND(E153*J153,2)</f>
        <v>0</v>
      </c>
      <c r="L153" s="245">
        <v>21</v>
      </c>
      <c r="M153" s="245">
        <f>G153*(1+L153/100)</f>
        <v>0</v>
      </c>
      <c r="N153" s="245">
        <v>0</v>
      </c>
      <c r="O153" s="245">
        <f>ROUND(E153*N153,2)</f>
        <v>0</v>
      </c>
      <c r="P153" s="245">
        <v>0</v>
      </c>
      <c r="Q153" s="245">
        <f>ROUND(E153*P153,2)</f>
        <v>0</v>
      </c>
      <c r="R153" s="245" t="s">
        <v>244</v>
      </c>
      <c r="S153" s="245" t="s">
        <v>115</v>
      </c>
      <c r="T153" s="246" t="s">
        <v>115</v>
      </c>
      <c r="U153" s="221">
        <v>0.49</v>
      </c>
      <c r="V153" s="221">
        <f>ROUND(E153*U153,2)</f>
        <v>7.67</v>
      </c>
      <c r="W153" s="221"/>
      <c r="X153" s="221" t="s">
        <v>259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260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40">
        <v>49</v>
      </c>
      <c r="B154" s="241" t="s">
        <v>261</v>
      </c>
      <c r="C154" s="253" t="s">
        <v>262</v>
      </c>
      <c r="D154" s="242" t="s">
        <v>170</v>
      </c>
      <c r="E154" s="243">
        <v>297.23599999999999</v>
      </c>
      <c r="F154" s="244"/>
      <c r="G154" s="245">
        <f>ROUND(E154*F154,2)</f>
        <v>0</v>
      </c>
      <c r="H154" s="244"/>
      <c r="I154" s="245">
        <f>ROUND(E154*H154,2)</f>
        <v>0</v>
      </c>
      <c r="J154" s="244"/>
      <c r="K154" s="245">
        <f>ROUND(E154*J154,2)</f>
        <v>0</v>
      </c>
      <c r="L154" s="245">
        <v>21</v>
      </c>
      <c r="M154" s="245">
        <f>G154*(1+L154/100)</f>
        <v>0</v>
      </c>
      <c r="N154" s="245">
        <v>0</v>
      </c>
      <c r="O154" s="245">
        <f>ROUND(E154*N154,2)</f>
        <v>0</v>
      </c>
      <c r="P154" s="245">
        <v>0</v>
      </c>
      <c r="Q154" s="245">
        <f>ROUND(E154*P154,2)</f>
        <v>0</v>
      </c>
      <c r="R154" s="245" t="s">
        <v>244</v>
      </c>
      <c r="S154" s="245" t="s">
        <v>115</v>
      </c>
      <c r="T154" s="246" t="s">
        <v>115</v>
      </c>
      <c r="U154" s="221">
        <v>0</v>
      </c>
      <c r="V154" s="221">
        <f>ROUND(E154*U154,2)</f>
        <v>0</v>
      </c>
      <c r="W154" s="221"/>
      <c r="X154" s="221" t="s">
        <v>259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260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40">
        <v>50</v>
      </c>
      <c r="B155" s="241" t="s">
        <v>263</v>
      </c>
      <c r="C155" s="253" t="s">
        <v>264</v>
      </c>
      <c r="D155" s="242" t="s">
        <v>170</v>
      </c>
      <c r="E155" s="243">
        <v>15.644</v>
      </c>
      <c r="F155" s="244"/>
      <c r="G155" s="245">
        <f>ROUND(E155*F155,2)</f>
        <v>0</v>
      </c>
      <c r="H155" s="244"/>
      <c r="I155" s="245">
        <f>ROUND(E155*H155,2)</f>
        <v>0</v>
      </c>
      <c r="J155" s="244"/>
      <c r="K155" s="245">
        <f>ROUND(E155*J155,2)</f>
        <v>0</v>
      </c>
      <c r="L155" s="245">
        <v>21</v>
      </c>
      <c r="M155" s="245">
        <f>G155*(1+L155/100)</f>
        <v>0</v>
      </c>
      <c r="N155" s="245">
        <v>0</v>
      </c>
      <c r="O155" s="245">
        <f>ROUND(E155*N155,2)</f>
        <v>0</v>
      </c>
      <c r="P155" s="245">
        <v>0</v>
      </c>
      <c r="Q155" s="245">
        <f>ROUND(E155*P155,2)</f>
        <v>0</v>
      </c>
      <c r="R155" s="245" t="s">
        <v>244</v>
      </c>
      <c r="S155" s="245" t="s">
        <v>115</v>
      </c>
      <c r="T155" s="246" t="s">
        <v>115</v>
      </c>
      <c r="U155" s="221">
        <v>0.94199999999999995</v>
      </c>
      <c r="V155" s="221">
        <f>ROUND(E155*U155,2)</f>
        <v>14.74</v>
      </c>
      <c r="W155" s="221"/>
      <c r="X155" s="221" t="s">
        <v>259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260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40">
        <v>51</v>
      </c>
      <c r="B156" s="241" t="s">
        <v>265</v>
      </c>
      <c r="C156" s="253" t="s">
        <v>266</v>
      </c>
      <c r="D156" s="242" t="s">
        <v>170</v>
      </c>
      <c r="E156" s="243">
        <v>125.152</v>
      </c>
      <c r="F156" s="244"/>
      <c r="G156" s="245">
        <f>ROUND(E156*F156,2)</f>
        <v>0</v>
      </c>
      <c r="H156" s="244"/>
      <c r="I156" s="245">
        <f>ROUND(E156*H156,2)</f>
        <v>0</v>
      </c>
      <c r="J156" s="244"/>
      <c r="K156" s="245">
        <f>ROUND(E156*J156,2)</f>
        <v>0</v>
      </c>
      <c r="L156" s="245">
        <v>21</v>
      </c>
      <c r="M156" s="245">
        <f>G156*(1+L156/100)</f>
        <v>0</v>
      </c>
      <c r="N156" s="245">
        <v>0</v>
      </c>
      <c r="O156" s="245">
        <f>ROUND(E156*N156,2)</f>
        <v>0</v>
      </c>
      <c r="P156" s="245">
        <v>0</v>
      </c>
      <c r="Q156" s="245">
        <f>ROUND(E156*P156,2)</f>
        <v>0</v>
      </c>
      <c r="R156" s="245" t="s">
        <v>244</v>
      </c>
      <c r="S156" s="245" t="s">
        <v>115</v>
      </c>
      <c r="T156" s="246" t="s">
        <v>115</v>
      </c>
      <c r="U156" s="221">
        <v>0.105</v>
      </c>
      <c r="V156" s="221">
        <f>ROUND(E156*U156,2)</f>
        <v>13.14</v>
      </c>
      <c r="W156" s="221"/>
      <c r="X156" s="221" t="s">
        <v>259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260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31">
        <v>52</v>
      </c>
      <c r="B157" s="232" t="s">
        <v>267</v>
      </c>
      <c r="C157" s="250" t="s">
        <v>268</v>
      </c>
      <c r="D157" s="233" t="s">
        <v>170</v>
      </c>
      <c r="E157" s="234">
        <v>15.644</v>
      </c>
      <c r="F157" s="235"/>
      <c r="G157" s="236">
        <f>ROUND(E157*F157,2)</f>
        <v>0</v>
      </c>
      <c r="H157" s="235"/>
      <c r="I157" s="236">
        <f>ROUND(E157*H157,2)</f>
        <v>0</v>
      </c>
      <c r="J157" s="235"/>
      <c r="K157" s="236">
        <f>ROUND(E157*J157,2)</f>
        <v>0</v>
      </c>
      <c r="L157" s="236">
        <v>21</v>
      </c>
      <c r="M157" s="236">
        <f>G157*(1+L157/100)</f>
        <v>0</v>
      </c>
      <c r="N157" s="236">
        <v>0</v>
      </c>
      <c r="O157" s="236">
        <f>ROUND(E157*N157,2)</f>
        <v>0</v>
      </c>
      <c r="P157" s="236">
        <v>0</v>
      </c>
      <c r="Q157" s="236">
        <f>ROUND(E157*P157,2)</f>
        <v>0</v>
      </c>
      <c r="R157" s="236"/>
      <c r="S157" s="236" t="s">
        <v>206</v>
      </c>
      <c r="T157" s="237" t="s">
        <v>216</v>
      </c>
      <c r="U157" s="221">
        <v>0</v>
      </c>
      <c r="V157" s="221">
        <f>ROUND(E157*U157,2)</f>
        <v>0</v>
      </c>
      <c r="W157" s="221"/>
      <c r="X157" s="221" t="s">
        <v>259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260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x14ac:dyDescent="0.25">
      <c r="A158" s="3"/>
      <c r="B158" s="4"/>
      <c r="C158" s="255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v>15</v>
      </c>
      <c r="AF158">
        <v>21</v>
      </c>
      <c r="AG158" t="s">
        <v>96</v>
      </c>
    </row>
    <row r="159" spans="1:60" x14ac:dyDescent="0.25">
      <c r="A159" s="215"/>
      <c r="B159" s="216" t="s">
        <v>29</v>
      </c>
      <c r="C159" s="256"/>
      <c r="D159" s="217"/>
      <c r="E159" s="218"/>
      <c r="F159" s="218"/>
      <c r="G159" s="248">
        <f>G8+G72+G84+G94+G137+G144+G149+G152</f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E159">
        <f>SUMIF(L7:L157,AE158,G7:G157)</f>
        <v>0</v>
      </c>
      <c r="AF159">
        <f>SUMIF(L7:L157,AF158,G7:G157)</f>
        <v>0</v>
      </c>
      <c r="AG159" t="s">
        <v>269</v>
      </c>
    </row>
    <row r="160" spans="1:60" x14ac:dyDescent="0.25">
      <c r="C160" s="257"/>
      <c r="D160" s="10"/>
      <c r="AG160" t="s">
        <v>270</v>
      </c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giM1FkAGXs61D/Q1VipnsmxTDzIbB04S8/IUX2LNpVoi0WY34dl/8la4Wv1SQzqd7AU5mrzBPZHe4W9lk0Z7g==" saltValue="qOdXBNohHvl8RAIOV6vYzA==" spinCount="100000" sheet="1"/>
  <mergeCells count="38">
    <mergeCell ref="C146:G146"/>
    <mergeCell ref="C151:G151"/>
    <mergeCell ref="C125:G125"/>
    <mergeCell ref="C126:G126"/>
    <mergeCell ref="C127:G127"/>
    <mergeCell ref="C128:G128"/>
    <mergeCell ref="C139:G139"/>
    <mergeCell ref="C142:G142"/>
    <mergeCell ref="C102:G102"/>
    <mergeCell ref="C105:G105"/>
    <mergeCell ref="C110:G110"/>
    <mergeCell ref="C112:G112"/>
    <mergeCell ref="C123:G123"/>
    <mergeCell ref="C124:G124"/>
    <mergeCell ref="C74:G74"/>
    <mergeCell ref="C79:G79"/>
    <mergeCell ref="C82:G82"/>
    <mergeCell ref="C86:G86"/>
    <mergeCell ref="C92:G92"/>
    <mergeCell ref="C96:G96"/>
    <mergeCell ref="C41:G41"/>
    <mergeCell ref="C44:G44"/>
    <mergeCell ref="C47:G47"/>
    <mergeCell ref="C52:G52"/>
    <mergeCell ref="C57:G57"/>
    <mergeCell ref="C66:G66"/>
    <mergeCell ref="C21:G21"/>
    <mergeCell ref="C24:G24"/>
    <mergeCell ref="C27:G27"/>
    <mergeCell ref="C32:G32"/>
    <mergeCell ref="C35:G35"/>
    <mergeCell ref="C38:G38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4 Pol</vt:lpstr>
      <vt:lpstr>1 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4 Pol'!Názvy_tisku</vt:lpstr>
      <vt:lpstr>'1 5 Pol'!Názvy_tisku</vt:lpstr>
      <vt:lpstr>oadresa</vt:lpstr>
      <vt:lpstr>Stavba!Objednatel</vt:lpstr>
      <vt:lpstr>Stavba!Objekt</vt:lpstr>
      <vt:lpstr>'1 4 Pol'!Oblast_tisku</vt:lpstr>
      <vt:lpstr>'1 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Zbyněk</cp:lastModifiedBy>
  <cp:lastPrinted>2019-03-19T12:27:02Z</cp:lastPrinted>
  <dcterms:created xsi:type="dcterms:W3CDTF">2009-04-08T07:15:50Z</dcterms:created>
  <dcterms:modified xsi:type="dcterms:W3CDTF">2020-01-16T08:32:02Z</dcterms:modified>
</cp:coreProperties>
</file>